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670" windowHeight="5010" tabRatio="851" activeTab="1"/>
  </bookViews>
  <sheets>
    <sheet name="星取表" sheetId="1" r:id="rId1"/>
    <sheet name="全グループ" sheetId="2" r:id="rId2"/>
    <sheet name="Ａ　警告・退場" sheetId="3" r:id="rId3"/>
    <sheet name="Ｂ　警告・退場" sheetId="4" r:id="rId4"/>
    <sheet name="Ｃ  警告・退場" sheetId="5" r:id="rId5"/>
  </sheets>
  <definedNames>
    <definedName name="_xlnm.Print_Area" localSheetId="1">'全グループ'!$A$1:$O$54</definedName>
  </definedNames>
  <calcPr fullCalcOnLoad="1"/>
</workbook>
</file>

<file path=xl/comments4.xml><?xml version="1.0" encoding="utf-8"?>
<comments xmlns="http://schemas.openxmlformats.org/spreadsheetml/2006/main">
  <authors>
    <author>amakasu</author>
  </authors>
  <commentList>
    <comment ref="C18" authorId="0">
      <text>
        <r>
          <rPr>
            <b/>
            <sz val="9"/>
            <rFont val="ＭＳ Ｐゴシック"/>
            <family val="3"/>
          </rPr>
          <t>５月１１日出場停止</t>
        </r>
      </text>
    </comment>
  </commentList>
</comments>
</file>

<file path=xl/sharedStrings.xml><?xml version="1.0" encoding="utf-8"?>
<sst xmlns="http://schemas.openxmlformats.org/spreadsheetml/2006/main" count="835" uniqueCount="130">
  <si>
    <t>得点</t>
  </si>
  <si>
    <t>勝点</t>
  </si>
  <si>
    <t>勝数</t>
  </si>
  <si>
    <t>負数</t>
  </si>
  <si>
    <t>分数</t>
  </si>
  <si>
    <t>失点</t>
  </si>
  <si>
    <t>得失点</t>
  </si>
  <si>
    <t>勝率</t>
  </si>
  <si>
    <t>順位</t>
  </si>
  <si>
    <t>総合</t>
  </si>
  <si>
    <t>Ａブロック</t>
  </si>
  <si>
    <t>1st</t>
  </si>
  <si>
    <t>2nd</t>
  </si>
  <si>
    <t>-</t>
  </si>
  <si>
    <t>Ｂブロック</t>
  </si>
  <si>
    <t>Cブロック</t>
  </si>
  <si>
    <t>米沢一中</t>
  </si>
  <si>
    <t>米沢六中</t>
  </si>
  <si>
    <t>赤湯中</t>
  </si>
  <si>
    <t>ながいU</t>
  </si>
  <si>
    <t>米沢四中</t>
  </si>
  <si>
    <t>飯豊中</t>
  </si>
  <si>
    <t>沖郷中</t>
  </si>
  <si>
    <t>FC米沢</t>
  </si>
  <si>
    <t>米沢七中</t>
  </si>
  <si>
    <t>小国中</t>
  </si>
  <si>
    <t>川西中</t>
  </si>
  <si>
    <t>米沢三中</t>
  </si>
  <si>
    <t>高畠四中</t>
  </si>
  <si>
    <t>アビーカ米沢</t>
  </si>
  <si>
    <t>アヴァンサール</t>
  </si>
  <si>
    <t>米沢五中</t>
  </si>
  <si>
    <t>白鷹東中</t>
  </si>
  <si>
    <t>宮内中</t>
  </si>
  <si>
    <t>米沢二中</t>
  </si>
  <si>
    <t>米沢七中</t>
  </si>
  <si>
    <t>小国中</t>
  </si>
  <si>
    <t>川西中</t>
  </si>
  <si>
    <t>米沢三中</t>
  </si>
  <si>
    <t>高畠四中</t>
  </si>
  <si>
    <t>試合時間</t>
  </si>
  <si>
    <t>対　　戦　　カ　　ー　　ド</t>
  </si>
  <si>
    <t>帯　　同　　審　　判</t>
  </si>
  <si>
    <t>会　場</t>
  </si>
  <si>
    <t>主審</t>
  </si>
  <si>
    <t>副審</t>
  </si>
  <si>
    <t>第４審</t>
  </si>
  <si>
    <t>米沢一中</t>
  </si>
  <si>
    <t>米沢四中</t>
  </si>
  <si>
    <t>米沢六中</t>
  </si>
  <si>
    <t>赤湯中</t>
  </si>
  <si>
    <t>飯豊中</t>
  </si>
  <si>
    <t>米沢四中</t>
  </si>
  <si>
    <t>米沢六中</t>
  </si>
  <si>
    <t>沖郷中</t>
  </si>
  <si>
    <t>当該審判</t>
  </si>
  <si>
    <t>花公園</t>
  </si>
  <si>
    <t>米沢一中</t>
  </si>
  <si>
    <t>米沢五中</t>
  </si>
  <si>
    <t>米沢五中Ｇ</t>
  </si>
  <si>
    <t>米沢二中</t>
  </si>
  <si>
    <t>白鷹東中</t>
  </si>
  <si>
    <t>宮内中</t>
  </si>
  <si>
    <t>東陽の里Ｇ</t>
  </si>
  <si>
    <t>未定</t>
  </si>
  <si>
    <t>米沢三中</t>
  </si>
  <si>
    <t>米沢七中</t>
  </si>
  <si>
    <t>高畠四中</t>
  </si>
  <si>
    <t>川西中</t>
  </si>
  <si>
    <t>米沢六中</t>
  </si>
  <si>
    <t>米沢一中</t>
  </si>
  <si>
    <t>4月26日</t>
  </si>
  <si>
    <t>土</t>
  </si>
  <si>
    <t>火</t>
  </si>
  <si>
    <t>日</t>
  </si>
  <si>
    <t>6月7日</t>
  </si>
  <si>
    <t>6月14日</t>
  </si>
  <si>
    <t>6月28日</t>
  </si>
  <si>
    <t>6月21日</t>
  </si>
  <si>
    <t>米沢一中G</t>
  </si>
  <si>
    <t>米沢六中G</t>
  </si>
  <si>
    <t>飯豊中G</t>
  </si>
  <si>
    <t>米沢ＳＦ</t>
  </si>
  <si>
    <t>宮内</t>
  </si>
  <si>
    <t>松川河川敷南</t>
  </si>
  <si>
    <t>旧川西二中</t>
  </si>
  <si>
    <t>ＮＯ</t>
  </si>
  <si>
    <t>C</t>
  </si>
  <si>
    <t>アヴァ</t>
  </si>
  <si>
    <t>-</t>
  </si>
  <si>
    <t>A</t>
  </si>
  <si>
    <t>ながいU</t>
  </si>
  <si>
    <t>-</t>
  </si>
  <si>
    <t>アビーカ</t>
  </si>
  <si>
    <t>C</t>
  </si>
  <si>
    <t>A</t>
  </si>
  <si>
    <t>赤湯中</t>
  </si>
  <si>
    <t>米沢四中</t>
  </si>
  <si>
    <t>米沢四中</t>
  </si>
  <si>
    <t>飯豊中</t>
  </si>
  <si>
    <t>ながいＵ</t>
  </si>
  <si>
    <t>米沢一中</t>
  </si>
  <si>
    <t>米沢六中G</t>
  </si>
  <si>
    <t>B</t>
  </si>
  <si>
    <t>-</t>
  </si>
  <si>
    <t>小国中</t>
  </si>
  <si>
    <t>ＦＣ米沢</t>
  </si>
  <si>
    <t>川西中</t>
  </si>
  <si>
    <t>米沢七中</t>
  </si>
  <si>
    <t>高畠四中</t>
  </si>
  <si>
    <t>C</t>
  </si>
  <si>
    <t>アビーカ</t>
  </si>
  <si>
    <t>アヴァ</t>
  </si>
  <si>
    <t>ＦＣ米沢</t>
  </si>
  <si>
    <t>高畠四中</t>
  </si>
  <si>
    <t>小国中</t>
  </si>
  <si>
    <t>米沢七中</t>
  </si>
  <si>
    <t>アヴァ</t>
  </si>
  <si>
    <t>アヴァンサール</t>
  </si>
  <si>
    <t>皆川　渓介</t>
  </si>
  <si>
    <t>反スポ</t>
  </si>
  <si>
    <t>ながいＵ</t>
  </si>
  <si>
    <t>ＦＣ米沢</t>
  </si>
  <si>
    <t>2</t>
  </si>
  <si>
    <t>長澤康平</t>
  </si>
  <si>
    <t>2</t>
  </si>
  <si>
    <t>関　蓮</t>
  </si>
  <si>
    <t>１８</t>
  </si>
  <si>
    <t>佐久間龍一郎</t>
  </si>
  <si>
    <t>延期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</si>
</sst>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&quot;"/>
    <numFmt numFmtId="177" formatCode="0_);[Red]\(0\)"/>
    <numFmt numFmtId="178" formatCode="0.00_ "/>
    <numFmt numFmtId="179" formatCode="m&quot;月&quot;d&quot;日&quot;;@"/>
  </numFmts>
  <fonts count="3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HG丸ｺﾞｼｯｸM-PRO"/>
      <family val="3"/>
    </font>
    <font>
      <sz val="16"/>
      <name val="HG丸ｺﾞｼｯｸM-PRO"/>
      <family val="3"/>
    </font>
    <font>
      <sz val="11"/>
      <name val="HG丸ｺﾞｼｯｸM-PRO"/>
      <family val="3"/>
    </font>
    <font>
      <sz val="9"/>
      <name val="HG丸ｺﾞｼｯｸM-PRO"/>
      <family val="3"/>
    </font>
    <font>
      <sz val="14"/>
      <name val="HG丸ｺﾞｼｯｸM-PRO"/>
      <family val="3"/>
    </font>
    <font>
      <u val="single"/>
      <sz val="11"/>
      <color indexed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name val="HG丸ｺﾞｼｯｸM-PRO"/>
      <family val="3"/>
    </font>
    <font>
      <sz val="12"/>
      <name val="HG丸ｺﾞｼｯｸM-PRO"/>
      <family val="3"/>
    </font>
    <font>
      <b/>
      <sz val="9"/>
      <name val="ＭＳ Ｐゴシック"/>
      <family val="3"/>
    </font>
    <font>
      <sz val="14"/>
      <color indexed="10"/>
      <name val="HG丸ｺﾞｼｯｸM-PRO"/>
      <family val="3"/>
    </font>
    <font>
      <b/>
      <sz val="18"/>
      <color indexed="12"/>
      <name val="HG丸ｺﾞｼｯｸM-PRO"/>
      <family val="3"/>
    </font>
    <font>
      <b/>
      <sz val="20"/>
      <color indexed="10"/>
      <name val="HG丸ｺﾞｼｯｸM-PRO"/>
      <family val="3"/>
    </font>
    <font>
      <sz val="14"/>
      <color rgb="FFFF0000"/>
      <name val="HG丸ｺﾞｼｯｸM-PRO"/>
      <family val="3"/>
    </font>
    <font>
      <b/>
      <sz val="18"/>
      <color rgb="FF0000CC"/>
      <name val="HG丸ｺﾞｼｯｸM-PRO"/>
      <family val="3"/>
    </font>
    <font>
      <b/>
      <sz val="20"/>
      <color rgb="FFFF0000"/>
      <name val="HG丸ｺﾞｼｯｸM-PRO"/>
      <family val="3"/>
    </font>
    <font>
      <b/>
      <sz val="8"/>
      <name val="ＭＳ Ｐゴシック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10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 style="dashed"/>
    </border>
    <border>
      <left/>
      <right style="thin"/>
      <top/>
      <bottom style="dashed"/>
    </border>
    <border>
      <left/>
      <right style="dotted"/>
      <top style="dotted"/>
      <bottom style="dotted"/>
    </border>
    <border>
      <left style="thin"/>
      <right style="dotted"/>
      <top style="dotted"/>
      <bottom style="thin"/>
    </border>
    <border>
      <left/>
      <right style="dotted"/>
      <top/>
      <bottom style="thin"/>
    </border>
    <border>
      <left style="double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dotted"/>
      <top/>
      <bottom/>
    </border>
    <border>
      <left style="thin"/>
      <right style="dotted"/>
      <top style="dotted"/>
      <bottom style="dotted"/>
    </border>
    <border>
      <left style="double"/>
      <right style="dotted"/>
      <top style="dotted"/>
      <bottom style="dotted"/>
    </border>
    <border>
      <left style="thin"/>
      <right style="dotted"/>
      <top/>
      <bottom style="thin"/>
    </border>
    <border>
      <left style="double"/>
      <right style="dotted"/>
      <top style="dotted"/>
      <bottom style="thin"/>
    </border>
    <border>
      <left/>
      <right/>
      <top/>
      <bottom style="dashed"/>
    </border>
    <border>
      <left/>
      <right/>
      <top/>
      <bottom style="thin"/>
    </border>
    <border>
      <left style="thin"/>
      <right style="double"/>
      <top style="thin"/>
      <bottom style="thin"/>
    </border>
    <border>
      <left style="thin"/>
      <right/>
      <top style="thin"/>
      <bottom/>
    </border>
    <border>
      <left/>
      <right/>
      <top style="thin"/>
      <bottom style="dotted"/>
    </border>
    <border>
      <left style="dotted"/>
      <right style="dotted"/>
      <top style="thin"/>
      <bottom>
        <color indexed="63"/>
      </bottom>
    </border>
    <border>
      <left style="dotted"/>
      <right/>
      <top/>
      <bottom/>
    </border>
    <border>
      <left style="dotted"/>
      <right style="dotted"/>
      <top/>
      <bottom/>
    </border>
    <border>
      <left style="thin"/>
      <right style="dotted"/>
      <top style="thin"/>
      <bottom style="dotted"/>
    </border>
    <border>
      <left style="dotted"/>
      <right style="dotted"/>
      <top style="thin"/>
      <bottom style="dotted"/>
    </border>
    <border>
      <left style="dotted"/>
      <right/>
      <top style="thin"/>
      <bottom style="dotted"/>
    </border>
    <border>
      <left/>
      <right style="dotted"/>
      <top style="thin"/>
      <bottom style="dotted"/>
    </border>
    <border>
      <left style="dotted"/>
      <right style="thin"/>
      <top style="thin"/>
      <bottom style="dotted"/>
    </border>
    <border>
      <left style="dotted"/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dotted"/>
      <right style="thin"/>
      <top style="dotted"/>
      <bottom style="dotted"/>
    </border>
    <border>
      <left style="dotted"/>
      <right style="dotted"/>
      <top style="dotted"/>
      <bottom style="thin"/>
    </border>
    <border>
      <left style="dotted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dotted"/>
      <top style="dotted"/>
      <bottom style="thin"/>
    </border>
    <border>
      <left style="dotted"/>
      <right style="thin"/>
      <top style="dotted"/>
      <bottom style="thin"/>
    </border>
    <border>
      <left style="thin"/>
      <right style="dotted"/>
      <top style="dotted"/>
      <bottom/>
    </border>
    <border>
      <left style="dotted"/>
      <right style="dotted"/>
      <top style="dotted"/>
      <bottom>
        <color indexed="63"/>
      </bottom>
    </border>
    <border>
      <left style="dotted"/>
      <right style="thin"/>
      <top style="dotted"/>
      <bottom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/>
      <top style="thin"/>
      <bottom style="thin"/>
    </border>
    <border>
      <left/>
      <right/>
      <top style="thin"/>
      <bottom style="thin"/>
    </border>
    <border>
      <left/>
      <right style="dotted"/>
      <top style="thin"/>
      <bottom style="thin"/>
    </border>
    <border>
      <left style="dotted"/>
      <right style="thin"/>
      <top style="thin"/>
      <bottom style="thin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/>
      <right style="dotted"/>
      <top style="dotted"/>
      <bottom>
        <color indexed="63"/>
      </bottom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dotted"/>
      <right style="dotted"/>
      <top>
        <color indexed="63"/>
      </top>
      <bottom style="thin"/>
    </border>
    <border>
      <left style="dotted"/>
      <right/>
      <top/>
      <bottom style="thin"/>
    </border>
    <border>
      <left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thin"/>
      <right/>
      <top/>
      <bottom/>
    </border>
    <border>
      <left style="thin"/>
      <right/>
      <top style="thin"/>
      <bottom style="dotted"/>
    </border>
    <border>
      <left style="thin"/>
      <right style="thin"/>
      <top style="dotted"/>
      <bottom style="thin"/>
    </border>
    <border>
      <left/>
      <right style="thin"/>
      <top style="thin"/>
      <bottom/>
    </border>
    <border>
      <left style="thin"/>
      <right style="dotted"/>
      <top style="thin"/>
      <bottom/>
    </border>
    <border>
      <left style="double"/>
      <right style="dotted"/>
      <top style="thin"/>
      <bottom/>
    </border>
    <border>
      <left style="double"/>
      <right style="dotted"/>
      <top/>
      <bottom/>
    </border>
    <border>
      <left style="double"/>
      <right style="thin"/>
      <top/>
      <bottom/>
    </border>
    <border>
      <left style="double"/>
      <right style="thin"/>
      <top/>
      <bottom style="thin"/>
    </border>
    <border>
      <left style="double"/>
      <right style="dotted"/>
      <top style="dotted"/>
      <bottom/>
    </border>
    <border>
      <left style="double"/>
      <right style="dotted"/>
      <top/>
      <bottom style="thin"/>
    </border>
    <border>
      <left/>
      <right style="thin"/>
      <top/>
      <bottom/>
    </border>
    <border diagonalDown="1">
      <left/>
      <right/>
      <top style="thin"/>
      <bottom/>
      <diagonal style="thin"/>
    </border>
    <border diagonalDown="1">
      <left/>
      <right/>
      <top/>
      <bottom/>
      <diagonal style="thin"/>
    </border>
    <border diagonalDown="1">
      <left/>
      <right/>
      <top/>
      <bottom style="thin"/>
      <diagonal style="thin"/>
    </border>
    <border>
      <left style="thin"/>
      <right style="dotted"/>
      <top/>
      <bottom style="dotted"/>
    </border>
    <border>
      <left style="thin"/>
      <right style="double"/>
      <top/>
      <bottom style="thin"/>
    </border>
    <border>
      <left style="thin"/>
      <right style="thin"/>
      <top/>
      <bottom style="dotted"/>
    </border>
    <border>
      <left style="thin"/>
      <right style="double"/>
      <top/>
      <bottom style="dotted"/>
    </border>
    <border>
      <left style="double"/>
      <right style="thin"/>
      <top/>
      <bottom style="dotted"/>
    </border>
    <border diagonalDown="1">
      <left/>
      <right style="thin"/>
      <top style="thin"/>
      <bottom/>
      <diagonal style="thin"/>
    </border>
    <border diagonalDown="1">
      <left/>
      <right style="thin"/>
      <top/>
      <bottom/>
      <diagonal style="thin"/>
    </border>
    <border diagonalDown="1">
      <left/>
      <right style="thin"/>
      <top/>
      <bottom style="thin"/>
      <diagonal style="thin"/>
    </border>
    <border diagonalDown="1">
      <left style="thin"/>
      <right/>
      <top style="thin"/>
      <bottom/>
      <diagonal style="thin"/>
    </border>
    <border diagonalDown="1">
      <left style="thin"/>
      <right/>
      <top/>
      <bottom/>
      <diagonal style="thin"/>
    </border>
    <border diagonalDown="1">
      <left style="thin"/>
      <right/>
      <top/>
      <bottom style="thin"/>
      <diagonal style="thin"/>
    </border>
    <border>
      <left style="dotted"/>
      <right style="double"/>
      <top style="thin"/>
      <bottom style="thin"/>
    </border>
    <border>
      <left style="double"/>
      <right style="dotted"/>
      <top/>
      <bottom style="dotted"/>
    </border>
    <border>
      <left style="dotted"/>
      <right style="double"/>
      <top style="dotted"/>
      <bottom/>
    </border>
    <border>
      <left style="dotted"/>
      <right style="double"/>
      <top/>
      <bottom style="thin"/>
    </border>
    <border>
      <left/>
      <right style="thin"/>
      <top style="thin"/>
      <bottom style="dotted"/>
    </border>
    <border>
      <left/>
      <right style="double"/>
      <top style="thin"/>
      <bottom style="dotted"/>
    </border>
    <border>
      <left style="double"/>
      <right/>
      <top style="thin"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4" fillId="0" borderId="3" applyNumberFormat="0" applyFill="0" applyAlignment="0" applyProtection="0"/>
    <xf numFmtId="0" fontId="15" fillId="3" borderId="0" applyNumberFormat="0" applyBorder="0" applyAlignment="0" applyProtection="0"/>
    <xf numFmtId="0" fontId="16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0" fillId="0" borderId="0">
      <alignment/>
      <protection/>
    </xf>
    <xf numFmtId="0" fontId="24" fillId="4" borderId="0" applyNumberFormat="0" applyBorder="0" applyAlignment="0" applyProtection="0"/>
  </cellStyleXfs>
  <cellXfs count="401">
    <xf numFmtId="0" fontId="0" fillId="0" borderId="0" xfId="0" applyAlignment="1">
      <alignment vertical="center"/>
    </xf>
    <xf numFmtId="0" fontId="5" fillId="0" borderId="10" xfId="61" applyNumberFormat="1" applyFont="1" applyFill="1" applyBorder="1" applyAlignment="1" applyProtection="1">
      <alignment horizontal="center" shrinkToFit="1"/>
      <protection locked="0"/>
    </xf>
    <xf numFmtId="0" fontId="5" fillId="0" borderId="11" xfId="61" applyNumberFormat="1" applyFont="1" applyFill="1" applyBorder="1" applyAlignment="1" applyProtection="1">
      <alignment horizontal="center" shrinkToFit="1"/>
      <protection locked="0"/>
    </xf>
    <xf numFmtId="0" fontId="5" fillId="0" borderId="12" xfId="61" applyNumberFormat="1" applyFont="1" applyFill="1" applyBorder="1" applyAlignment="1" applyProtection="1">
      <alignment horizontal="center" shrinkToFit="1"/>
      <protection locked="0"/>
    </xf>
    <xf numFmtId="0" fontId="5" fillId="0" borderId="13" xfId="61" applyNumberFormat="1" applyFont="1" applyFill="1" applyBorder="1" applyAlignment="1" applyProtection="1">
      <alignment horizontal="center" shrinkToFit="1"/>
      <protection locked="0"/>
    </xf>
    <xf numFmtId="176" fontId="5" fillId="0" borderId="0" xfId="0" applyNumberFormat="1" applyFont="1" applyAlignment="1" applyProtection="1">
      <alignment horizontal="center" vertical="center" shrinkToFit="1"/>
      <protection/>
    </xf>
    <xf numFmtId="176" fontId="5" fillId="0" borderId="14" xfId="0" applyNumberFormat="1" applyFont="1" applyBorder="1" applyAlignment="1" applyProtection="1">
      <alignment horizontal="center" vertical="center" shrinkToFit="1"/>
      <protection/>
    </xf>
    <xf numFmtId="176" fontId="5" fillId="24" borderId="15" xfId="61" applyNumberFormat="1" applyFont="1" applyFill="1" applyBorder="1" applyAlignment="1" applyProtection="1">
      <alignment horizontal="center" vertical="center" shrinkToFit="1"/>
      <protection locked="0"/>
    </xf>
    <xf numFmtId="176" fontId="5" fillId="24" borderId="16" xfId="61" applyNumberFormat="1" applyFont="1" applyFill="1" applyBorder="1" applyAlignment="1" applyProtection="1">
      <alignment horizontal="center" vertical="center" shrinkToFit="1"/>
      <protection/>
    </xf>
    <xf numFmtId="176" fontId="5" fillId="0" borderId="17" xfId="0" applyNumberFormat="1" applyFont="1" applyBorder="1" applyAlignment="1" applyProtection="1">
      <alignment horizontal="center" vertical="center" shrinkToFit="1"/>
      <protection/>
    </xf>
    <xf numFmtId="176" fontId="5" fillId="0" borderId="18" xfId="0" applyNumberFormat="1" applyFont="1" applyBorder="1" applyAlignment="1" applyProtection="1">
      <alignment horizontal="center" vertical="center" shrinkToFit="1"/>
      <protection/>
    </xf>
    <xf numFmtId="0" fontId="25" fillId="0" borderId="0" xfId="61" applyNumberFormat="1" applyFont="1" applyFill="1" applyBorder="1" applyAlignment="1" applyProtection="1">
      <alignment vertical="center" shrinkToFit="1"/>
      <protection/>
    </xf>
    <xf numFmtId="0" fontId="7" fillId="0" borderId="0" xfId="61" applyNumberFormat="1" applyFont="1" applyFill="1" applyBorder="1" applyAlignment="1" applyProtection="1">
      <alignment vertical="center" shrinkToFit="1"/>
      <protection/>
    </xf>
    <xf numFmtId="0" fontId="7" fillId="0" borderId="0" xfId="61" applyNumberFormat="1" applyFont="1" applyFill="1" applyBorder="1" applyAlignment="1" applyProtection="1">
      <alignment vertical="center" shrinkToFit="1"/>
      <protection locked="0"/>
    </xf>
    <xf numFmtId="0" fontId="5" fillId="0" borderId="0" xfId="0" applyNumberFormat="1" applyFont="1" applyFill="1" applyBorder="1" applyAlignment="1" applyProtection="1">
      <alignment vertical="center" shrinkToFit="1"/>
      <protection/>
    </xf>
    <xf numFmtId="177" fontId="31" fillId="0" borderId="0" xfId="61" applyNumberFormat="1" applyFont="1" applyFill="1" applyBorder="1" applyAlignment="1" applyProtection="1">
      <alignment vertical="center"/>
      <protection/>
    </xf>
    <xf numFmtId="0" fontId="31" fillId="0" borderId="0" xfId="61" applyNumberFormat="1" applyFont="1" applyFill="1" applyBorder="1" applyAlignment="1" applyProtection="1">
      <alignment vertical="center" shrinkToFit="1"/>
      <protection/>
    </xf>
    <xf numFmtId="176" fontId="5" fillId="0" borderId="0" xfId="0" applyNumberFormat="1" applyFont="1" applyAlignment="1" applyProtection="1">
      <alignment vertical="center" shrinkToFit="1"/>
      <protection/>
    </xf>
    <xf numFmtId="176" fontId="6" fillId="2" borderId="19" xfId="61" applyNumberFormat="1" applyFont="1" applyFill="1" applyBorder="1" applyAlignment="1" applyProtection="1">
      <alignment horizontal="center" vertical="center" wrapText="1" shrinkToFit="1"/>
      <protection/>
    </xf>
    <xf numFmtId="176" fontId="5" fillId="0" borderId="19" xfId="61" applyNumberFormat="1" applyFont="1" applyBorder="1" applyAlignment="1" applyProtection="1">
      <alignment horizontal="center" vertical="center" shrinkToFit="1"/>
      <protection/>
    </xf>
    <xf numFmtId="176" fontId="5" fillId="0" borderId="20" xfId="61" applyNumberFormat="1" applyFont="1" applyBorder="1" applyAlignment="1" applyProtection="1">
      <alignment horizontal="center" vertical="center" shrinkToFit="1"/>
      <protection/>
    </xf>
    <xf numFmtId="176" fontId="5" fillId="0" borderId="21" xfId="61" applyNumberFormat="1" applyFont="1" applyBorder="1" applyAlignment="1" applyProtection="1">
      <alignment horizontal="center" vertical="center" shrinkToFit="1"/>
      <protection/>
    </xf>
    <xf numFmtId="176" fontId="5" fillId="0" borderId="22" xfId="0" applyNumberFormat="1" applyFont="1" applyBorder="1" applyAlignment="1" applyProtection="1">
      <alignment horizontal="center" vertical="center" shrinkToFit="1"/>
      <protection/>
    </xf>
    <xf numFmtId="176" fontId="5" fillId="25" borderId="23" xfId="61" applyNumberFormat="1" applyFont="1" applyFill="1" applyBorder="1" applyAlignment="1" applyProtection="1">
      <alignment horizontal="center" vertical="center" shrinkToFit="1"/>
      <protection/>
    </xf>
    <xf numFmtId="176" fontId="5" fillId="25" borderId="24" xfId="61" applyNumberFormat="1" applyFont="1" applyFill="1" applyBorder="1" applyAlignment="1" applyProtection="1">
      <alignment horizontal="center" vertical="center" shrinkToFit="1"/>
      <protection/>
    </xf>
    <xf numFmtId="176" fontId="5" fillId="25" borderId="25" xfId="0" applyNumberFormat="1" applyFont="1" applyFill="1" applyBorder="1" applyAlignment="1" applyProtection="1">
      <alignment horizontal="center" vertical="center" shrinkToFit="1"/>
      <protection/>
    </xf>
    <xf numFmtId="176" fontId="5" fillId="24" borderId="15" xfId="0" applyNumberFormat="1" applyFont="1" applyFill="1" applyBorder="1" applyAlignment="1" applyProtection="1">
      <alignment horizontal="center" vertical="center" shrinkToFit="1"/>
      <protection/>
    </xf>
    <xf numFmtId="176" fontId="5" fillId="24" borderId="26" xfId="61" applyNumberFormat="1" applyFont="1" applyFill="1" applyBorder="1" applyAlignment="1" applyProtection="1">
      <alignment horizontal="center" vertical="center" shrinkToFit="1"/>
      <protection/>
    </xf>
    <xf numFmtId="176" fontId="5" fillId="24" borderId="15" xfId="61" applyNumberFormat="1" applyFont="1" applyFill="1" applyBorder="1" applyAlignment="1" applyProtection="1">
      <alignment horizontal="center" vertical="center" shrinkToFit="1"/>
      <protection/>
    </xf>
    <xf numFmtId="176" fontId="5" fillId="24" borderId="27" xfId="61" applyNumberFormat="1" applyFont="1" applyFill="1" applyBorder="1" applyAlignment="1" applyProtection="1">
      <alignment horizontal="center" vertical="center" shrinkToFit="1"/>
      <protection/>
    </xf>
    <xf numFmtId="0" fontId="5" fillId="0" borderId="28" xfId="61" applyNumberFormat="1" applyFont="1" applyFill="1" applyBorder="1" applyAlignment="1" applyProtection="1">
      <alignment horizontal="center" shrinkToFit="1"/>
      <protection/>
    </xf>
    <xf numFmtId="0" fontId="5" fillId="0" borderId="29" xfId="61" applyNumberFormat="1" applyFont="1" applyFill="1" applyBorder="1" applyAlignment="1" applyProtection="1">
      <alignment horizontal="center" shrinkToFit="1"/>
      <protection/>
    </xf>
    <xf numFmtId="0" fontId="5" fillId="0" borderId="12" xfId="61" applyNumberFormat="1" applyFont="1" applyFill="1" applyBorder="1" applyAlignment="1" applyProtection="1">
      <alignment horizontal="center" shrinkToFit="1"/>
      <protection/>
    </xf>
    <xf numFmtId="0" fontId="5" fillId="0" borderId="13" xfId="61" applyNumberFormat="1" applyFont="1" applyFill="1" applyBorder="1" applyAlignment="1" applyProtection="1">
      <alignment horizontal="center" shrinkToFit="1"/>
      <protection/>
    </xf>
    <xf numFmtId="0" fontId="5" fillId="0" borderId="10" xfId="61" applyNumberFormat="1" applyFont="1" applyFill="1" applyBorder="1" applyAlignment="1" applyProtection="1">
      <alignment horizontal="center" shrinkToFit="1"/>
      <protection/>
    </xf>
    <xf numFmtId="0" fontId="5" fillId="0" borderId="11" xfId="61" applyNumberFormat="1" applyFont="1" applyFill="1" applyBorder="1" applyAlignment="1" applyProtection="1">
      <alignment horizontal="center" shrinkToFit="1"/>
      <protection/>
    </xf>
    <xf numFmtId="176" fontId="5" fillId="0" borderId="0" xfId="61" applyNumberFormat="1" applyFont="1" applyFill="1" applyBorder="1" applyAlignment="1" applyProtection="1">
      <alignment vertical="center" shrinkToFit="1"/>
      <protection/>
    </xf>
    <xf numFmtId="176" fontId="5" fillId="0" borderId="30" xfId="61" applyNumberFormat="1" applyFont="1" applyBorder="1" applyAlignment="1" applyProtection="1">
      <alignment horizontal="center" vertical="center" shrinkToFit="1"/>
      <protection/>
    </xf>
    <xf numFmtId="176" fontId="5" fillId="0" borderId="31" xfId="61" applyNumberFormat="1" applyFont="1" applyBorder="1" applyAlignment="1" applyProtection="1">
      <alignment horizontal="center" vertical="center" shrinkToFit="1"/>
      <protection/>
    </xf>
    <xf numFmtId="176" fontId="6" fillId="21" borderId="20" xfId="61" applyNumberFormat="1" applyFont="1" applyFill="1" applyBorder="1" applyAlignment="1" applyProtection="1">
      <alignment horizontal="center" vertical="center" wrapText="1" shrinkToFit="1"/>
      <protection/>
    </xf>
    <xf numFmtId="176" fontId="5" fillId="25" borderId="23" xfId="0" applyNumberFormat="1" applyFont="1" applyFill="1" applyBorder="1" applyAlignment="1" applyProtection="1">
      <alignment horizontal="center" vertical="center" shrinkToFit="1"/>
      <protection/>
    </xf>
    <xf numFmtId="176" fontId="5" fillId="0" borderId="24" xfId="61" applyNumberFormat="1" applyFont="1" applyBorder="1" applyAlignment="1" applyProtection="1">
      <alignment horizontal="center" vertical="center" shrinkToFit="1"/>
      <protection/>
    </xf>
    <xf numFmtId="176" fontId="5" fillId="0" borderId="23" xfId="61" applyNumberFormat="1" applyFont="1" applyBorder="1" applyAlignment="1" applyProtection="1">
      <alignment horizontal="center" vertical="center" shrinkToFit="1"/>
      <protection/>
    </xf>
    <xf numFmtId="176" fontId="6" fillId="26" borderId="20" xfId="61" applyNumberFormat="1" applyFont="1" applyFill="1" applyBorder="1" applyAlignment="1" applyProtection="1">
      <alignment horizontal="center" vertical="center" wrapText="1" shrinkToFit="1"/>
      <protection/>
    </xf>
    <xf numFmtId="0" fontId="5" fillId="0" borderId="19" xfId="0" applyFont="1" applyFill="1" applyBorder="1" applyAlignment="1">
      <alignment horizontal="center" vertical="center" shrinkToFit="1"/>
    </xf>
    <xf numFmtId="0" fontId="5" fillId="0" borderId="32" xfId="0" applyFont="1" applyFill="1" applyBorder="1" applyAlignment="1">
      <alignment horizontal="center" vertical="center" shrinkToFit="1"/>
    </xf>
    <xf numFmtId="0" fontId="5" fillId="0" borderId="33" xfId="0" applyFont="1" applyFill="1" applyBorder="1" applyAlignment="1">
      <alignment horizontal="center" vertical="center" shrinkToFit="1"/>
    </xf>
    <xf numFmtId="0" fontId="5" fillId="0" borderId="34" xfId="0" applyFont="1" applyFill="1" applyBorder="1" applyAlignment="1">
      <alignment horizontal="center" vertical="center" shrinkToFit="1"/>
    </xf>
    <xf numFmtId="0" fontId="5" fillId="0" borderId="35" xfId="0" applyFont="1" applyFill="1" applyBorder="1" applyAlignment="1">
      <alignment horizontal="center" vertical="center" shrinkToFit="1"/>
    </xf>
    <xf numFmtId="0" fontId="5" fillId="0" borderId="36" xfId="0" applyFont="1" applyFill="1" applyBorder="1" applyAlignment="1">
      <alignment horizontal="center" vertical="center" shrinkToFit="1"/>
    </xf>
    <xf numFmtId="20" fontId="5" fillId="0" borderId="37" xfId="0" applyNumberFormat="1" applyFont="1" applyFill="1" applyBorder="1" applyAlignment="1">
      <alignment horizontal="right" vertical="center" shrinkToFit="1"/>
    </xf>
    <xf numFmtId="0" fontId="5" fillId="0" borderId="37" xfId="0" applyFont="1" applyFill="1" applyBorder="1" applyAlignment="1">
      <alignment horizontal="center" vertical="center" shrinkToFit="1"/>
    </xf>
    <xf numFmtId="0" fontId="5" fillId="0" borderId="38" xfId="0" applyFont="1" applyFill="1" applyBorder="1" applyAlignment="1">
      <alignment horizontal="center" vertical="center" shrinkToFit="1"/>
    </xf>
    <xf numFmtId="0" fontId="5" fillId="0" borderId="39" xfId="0" applyFont="1" applyFill="1" applyBorder="1" applyAlignment="1">
      <alignment horizontal="center" vertical="center" shrinkToFit="1"/>
    </xf>
    <xf numFmtId="0" fontId="5" fillId="0" borderId="40" xfId="0" applyFont="1" applyFill="1" applyBorder="1" applyAlignment="1">
      <alignment horizontal="center" vertical="center" shrinkToFit="1"/>
    </xf>
    <xf numFmtId="0" fontId="5" fillId="0" borderId="24" xfId="0" applyFont="1" applyFill="1" applyBorder="1" applyAlignment="1">
      <alignment horizontal="center" vertical="center" shrinkToFit="1"/>
    </xf>
    <xf numFmtId="20" fontId="5" fillId="0" borderId="41" xfId="0" applyNumberFormat="1" applyFont="1" applyFill="1" applyBorder="1" applyAlignment="1">
      <alignment horizontal="right" vertical="center" shrinkToFit="1"/>
    </xf>
    <xf numFmtId="0" fontId="5" fillId="0" borderId="42" xfId="0" applyFont="1" applyFill="1" applyBorder="1" applyAlignment="1">
      <alignment horizontal="center" vertical="center" shrinkToFit="1"/>
    </xf>
    <xf numFmtId="0" fontId="5" fillId="0" borderId="43" xfId="0" applyFont="1" applyFill="1" applyBorder="1" applyAlignment="1">
      <alignment horizontal="center" vertical="center" shrinkToFit="1"/>
    </xf>
    <xf numFmtId="0" fontId="5" fillId="0" borderId="14" xfId="0" applyFont="1" applyFill="1" applyBorder="1" applyAlignment="1">
      <alignment horizontal="center" vertical="center" shrinkToFit="1"/>
    </xf>
    <xf numFmtId="0" fontId="5" fillId="0" borderId="41" xfId="0" applyFont="1" applyFill="1" applyBorder="1" applyAlignment="1">
      <alignment horizontal="center" vertical="center" shrinkToFit="1"/>
    </xf>
    <xf numFmtId="0" fontId="5" fillId="0" borderId="44" xfId="0" applyFont="1" applyFill="1" applyBorder="1" applyAlignment="1">
      <alignment horizontal="center" vertical="center" shrinkToFit="1"/>
    </xf>
    <xf numFmtId="0" fontId="5" fillId="0" borderId="15" xfId="0" applyFont="1" applyFill="1" applyBorder="1" applyAlignment="1">
      <alignment horizontal="center" vertical="center" shrinkToFit="1"/>
    </xf>
    <xf numFmtId="20" fontId="5" fillId="0" borderId="45" xfId="0" applyNumberFormat="1" applyFont="1" applyFill="1" applyBorder="1" applyAlignment="1">
      <alignment horizontal="right" vertical="center" shrinkToFit="1"/>
    </xf>
    <xf numFmtId="0" fontId="5" fillId="0" borderId="45" xfId="0" applyFont="1" applyFill="1" applyBorder="1" applyAlignment="1">
      <alignment horizontal="center" vertical="center" shrinkToFit="1"/>
    </xf>
    <xf numFmtId="0" fontId="5" fillId="0" borderId="46" xfId="0" applyFont="1" applyFill="1" applyBorder="1" applyAlignment="1">
      <alignment horizontal="center" vertical="center" shrinkToFit="1"/>
    </xf>
    <xf numFmtId="0" fontId="5" fillId="0" borderId="47" xfId="0" applyFont="1" applyFill="1" applyBorder="1" applyAlignment="1">
      <alignment horizontal="center" vertical="center" shrinkToFit="1"/>
    </xf>
    <xf numFmtId="0" fontId="5" fillId="0" borderId="48" xfId="0" applyFont="1" applyFill="1" applyBorder="1" applyAlignment="1">
      <alignment horizontal="center" vertical="center" shrinkToFit="1"/>
    </xf>
    <xf numFmtId="0" fontId="5" fillId="0" borderId="49" xfId="0" applyFont="1" applyFill="1" applyBorder="1" applyAlignment="1">
      <alignment horizontal="center" vertical="center" shrinkToFit="1"/>
    </xf>
    <xf numFmtId="0" fontId="5" fillId="0" borderId="50" xfId="0" applyFont="1" applyFill="1" applyBorder="1" applyAlignment="1">
      <alignment horizontal="center" vertical="center" shrinkToFit="1"/>
    </xf>
    <xf numFmtId="0" fontId="5" fillId="0" borderId="51" xfId="0" applyFont="1" applyFill="1" applyBorder="1" applyAlignment="1">
      <alignment horizontal="center" vertical="center" shrinkToFit="1"/>
    </xf>
    <xf numFmtId="0" fontId="5" fillId="0" borderId="52" xfId="0" applyFont="1" applyFill="1" applyBorder="1" applyAlignment="1">
      <alignment horizontal="center" vertical="center" shrinkToFit="1"/>
    </xf>
    <xf numFmtId="0" fontId="5" fillId="0" borderId="31" xfId="0" applyFont="1" applyFill="1" applyBorder="1" applyAlignment="1">
      <alignment horizontal="center" vertical="center" shrinkToFit="1"/>
    </xf>
    <xf numFmtId="0" fontId="5" fillId="0" borderId="53" xfId="0" applyFont="1" applyFill="1" applyBorder="1" applyAlignment="1">
      <alignment horizontal="center" vertical="center" shrinkToFit="1"/>
    </xf>
    <xf numFmtId="20" fontId="5" fillId="0" borderId="54" xfId="0" applyNumberFormat="1" applyFont="1" applyFill="1" applyBorder="1" applyAlignment="1">
      <alignment horizontal="right" vertical="center" shrinkToFit="1"/>
    </xf>
    <xf numFmtId="0" fontId="5" fillId="0" borderId="54" xfId="0" applyFont="1" applyFill="1" applyBorder="1" applyAlignment="1">
      <alignment horizontal="center" vertical="center" shrinkToFit="1"/>
    </xf>
    <xf numFmtId="0" fontId="5" fillId="0" borderId="55" xfId="0" applyFont="1" applyFill="1" applyBorder="1" applyAlignment="1">
      <alignment horizontal="center" vertical="center" shrinkToFit="1"/>
    </xf>
    <xf numFmtId="0" fontId="5" fillId="0" borderId="56" xfId="0" applyFont="1" applyFill="1" applyBorder="1" applyAlignment="1">
      <alignment horizontal="center" vertical="center" shrinkToFit="1"/>
    </xf>
    <xf numFmtId="0" fontId="5" fillId="0" borderId="57" xfId="0" applyFont="1" applyFill="1" applyBorder="1" applyAlignment="1">
      <alignment horizontal="center" vertical="center" shrinkToFit="1"/>
    </xf>
    <xf numFmtId="0" fontId="5" fillId="0" borderId="58" xfId="0" applyFont="1" applyFill="1" applyBorder="1" applyAlignment="1">
      <alignment horizontal="center" vertical="center" shrinkToFit="1"/>
    </xf>
    <xf numFmtId="0" fontId="5" fillId="0" borderId="19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shrinkToFit="1"/>
    </xf>
    <xf numFmtId="20" fontId="5" fillId="0" borderId="51" xfId="0" applyNumberFormat="1" applyFont="1" applyFill="1" applyBorder="1" applyAlignment="1">
      <alignment horizontal="right" vertical="center" shrinkToFit="1"/>
    </xf>
    <xf numFmtId="0" fontId="5" fillId="0" borderId="59" xfId="0" applyFont="1" applyFill="1" applyBorder="1" applyAlignment="1">
      <alignment horizontal="center" vertical="center" shrinkToFit="1"/>
    </xf>
    <xf numFmtId="0" fontId="5" fillId="0" borderId="60" xfId="0" applyFont="1" applyFill="1" applyBorder="1" applyAlignment="1">
      <alignment horizontal="center" vertical="center" shrinkToFit="1"/>
    </xf>
    <xf numFmtId="0" fontId="5" fillId="0" borderId="61" xfId="0" applyFont="1" applyFill="1" applyBorder="1" applyAlignment="1">
      <alignment horizontal="center" vertical="center" shrinkToFit="1"/>
    </xf>
    <xf numFmtId="0" fontId="5" fillId="27" borderId="24" xfId="0" applyFont="1" applyFill="1" applyBorder="1" applyAlignment="1">
      <alignment horizontal="center" vertical="center" shrinkToFit="1"/>
    </xf>
    <xf numFmtId="0" fontId="5" fillId="27" borderId="15" xfId="0" applyFont="1" applyFill="1" applyBorder="1" applyAlignment="1">
      <alignment horizontal="center" vertical="center" shrinkToFit="1"/>
    </xf>
    <xf numFmtId="0" fontId="5" fillId="27" borderId="50" xfId="0" applyFont="1" applyFill="1" applyBorder="1" applyAlignment="1">
      <alignment horizontal="center" vertical="center" shrinkToFit="1"/>
    </xf>
    <xf numFmtId="0" fontId="5" fillId="28" borderId="24" xfId="0" applyFont="1" applyFill="1" applyBorder="1" applyAlignment="1">
      <alignment horizontal="center" vertical="center" shrinkToFit="1"/>
    </xf>
    <xf numFmtId="0" fontId="5" fillId="29" borderId="24" xfId="0" applyFont="1" applyFill="1" applyBorder="1" applyAlignment="1">
      <alignment horizontal="center" vertical="center" shrinkToFit="1"/>
    </xf>
    <xf numFmtId="0" fontId="5" fillId="29" borderId="50" xfId="0" applyFont="1" applyFill="1" applyBorder="1" applyAlignment="1">
      <alignment horizontal="center" vertical="center" shrinkToFit="1"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5" fillId="0" borderId="62" xfId="0" applyFont="1" applyFill="1" applyBorder="1" applyAlignment="1">
      <alignment horizontal="center" vertical="center" shrinkToFit="1"/>
    </xf>
    <xf numFmtId="0" fontId="6" fillId="0" borderId="6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29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 shrinkToFit="1"/>
    </xf>
    <xf numFmtId="0" fontId="3" fillId="0" borderId="64" xfId="0" applyFont="1" applyFill="1" applyBorder="1" applyAlignment="1">
      <alignment horizontal="center" vertical="center" wrapText="1"/>
    </xf>
    <xf numFmtId="0" fontId="5" fillId="0" borderId="65" xfId="0" applyFont="1" applyFill="1" applyBorder="1" applyAlignment="1">
      <alignment horizontal="center" vertical="center" shrinkToFit="1"/>
    </xf>
    <xf numFmtId="0" fontId="0" fillId="0" borderId="29" xfId="0" applyBorder="1" applyAlignment="1">
      <alignment vertical="center"/>
    </xf>
    <xf numFmtId="0" fontId="0" fillId="0" borderId="29" xfId="0" applyFill="1" applyBorder="1" applyAlignment="1">
      <alignment horizontal="center" vertical="center" shrinkToFit="1"/>
    </xf>
    <xf numFmtId="56" fontId="5" fillId="0" borderId="63" xfId="0" applyNumberFormat="1" applyFont="1" applyFill="1" applyBorder="1" applyAlignment="1">
      <alignment horizontal="center" vertical="center" shrinkToFit="1"/>
    </xf>
    <xf numFmtId="0" fontId="5" fillId="0" borderId="66" xfId="0" applyFont="1" applyFill="1" applyBorder="1" applyAlignment="1">
      <alignment horizontal="center" vertical="center" shrinkToFit="1"/>
    </xf>
    <xf numFmtId="0" fontId="5" fillId="29" borderId="36" xfId="0" applyFont="1" applyFill="1" applyBorder="1" applyAlignment="1">
      <alignment horizontal="center" vertical="center" shrinkToFit="1"/>
    </xf>
    <xf numFmtId="0" fontId="5" fillId="29" borderId="15" xfId="0" applyFont="1" applyFill="1" applyBorder="1" applyAlignment="1">
      <alignment horizontal="center" vertical="center" shrinkToFit="1"/>
    </xf>
    <xf numFmtId="0" fontId="5" fillId="27" borderId="36" xfId="0" applyFont="1" applyFill="1" applyBorder="1" applyAlignment="1">
      <alignment horizontal="center" vertical="center" shrinkToFit="1"/>
    </xf>
    <xf numFmtId="0" fontId="5" fillId="27" borderId="23" xfId="0" applyFont="1" applyFill="1" applyBorder="1" applyAlignment="1">
      <alignment horizontal="center" vertical="center" shrinkToFit="1"/>
    </xf>
    <xf numFmtId="20" fontId="5" fillId="0" borderId="35" xfId="0" applyNumberFormat="1" applyFont="1" applyFill="1" applyBorder="1" applyAlignment="1">
      <alignment horizontal="right" vertical="center" shrinkToFit="1"/>
    </xf>
    <xf numFmtId="0" fontId="5" fillId="0" borderId="67" xfId="0" applyFont="1" applyFill="1" applyBorder="1" applyAlignment="1">
      <alignment horizontal="center" vertical="center" shrinkToFit="1"/>
    </xf>
    <xf numFmtId="0" fontId="5" fillId="0" borderId="68" xfId="0" applyFont="1" applyFill="1" applyBorder="1" applyAlignment="1">
      <alignment horizontal="center" vertical="center" shrinkToFit="1"/>
    </xf>
    <xf numFmtId="0" fontId="5" fillId="27" borderId="26" xfId="0" applyFont="1" applyFill="1" applyBorder="1" applyAlignment="1">
      <alignment horizontal="center" vertical="center" shrinkToFit="1"/>
    </xf>
    <xf numFmtId="20" fontId="5" fillId="0" borderId="65" xfId="0" applyNumberFormat="1" applyFont="1" applyFill="1" applyBorder="1" applyAlignment="1">
      <alignment horizontal="right" vertical="center" shrinkToFit="1"/>
    </xf>
    <xf numFmtId="0" fontId="5" fillId="0" borderId="16" xfId="0" applyFont="1" applyFill="1" applyBorder="1" applyAlignment="1">
      <alignment horizontal="center" vertical="center" shrinkToFit="1"/>
    </xf>
    <xf numFmtId="0" fontId="5" fillId="0" borderId="69" xfId="0" applyFont="1" applyFill="1" applyBorder="1" applyAlignment="1">
      <alignment horizontal="center" vertical="center" shrinkToFit="1"/>
    </xf>
    <xf numFmtId="0" fontId="5" fillId="28" borderId="36" xfId="0" applyFont="1" applyFill="1" applyBorder="1" applyAlignment="1">
      <alignment horizontal="center" vertical="center" shrinkToFit="1"/>
    </xf>
    <xf numFmtId="0" fontId="5" fillId="28" borderId="15" xfId="0" applyFont="1" applyFill="1" applyBorder="1" applyAlignment="1">
      <alignment horizontal="center" vertical="center" shrinkToFit="1"/>
    </xf>
    <xf numFmtId="56" fontId="5" fillId="0" borderId="0" xfId="0" applyNumberFormat="1" applyFont="1" applyFill="1" applyBorder="1" applyAlignment="1">
      <alignment horizontal="center" vertical="center" shrinkToFit="1"/>
    </xf>
    <xf numFmtId="49" fontId="5" fillId="0" borderId="56" xfId="0" applyNumberFormat="1" applyFont="1" applyFill="1" applyBorder="1" applyAlignment="1">
      <alignment horizontal="center" vertical="center" wrapText="1" shrinkToFit="1"/>
    </xf>
    <xf numFmtId="0" fontId="5" fillId="29" borderId="53" xfId="0" applyFont="1" applyFill="1" applyBorder="1" applyAlignment="1">
      <alignment horizontal="center" vertical="center" shrinkToFit="1"/>
    </xf>
    <xf numFmtId="0" fontId="5" fillId="0" borderId="19" xfId="0" applyFont="1" applyFill="1" applyBorder="1" applyAlignment="1">
      <alignment horizontal="center" vertical="center" wrapText="1"/>
    </xf>
    <xf numFmtId="0" fontId="5" fillId="28" borderId="53" xfId="0" applyFont="1" applyFill="1" applyBorder="1" applyAlignment="1">
      <alignment horizontal="center" vertical="center" shrinkToFit="1"/>
    </xf>
    <xf numFmtId="49" fontId="5" fillId="0" borderId="18" xfId="0" applyNumberFormat="1" applyFont="1" applyFill="1" applyBorder="1" applyAlignment="1">
      <alignment horizontal="center" vertical="center" wrapText="1" shrinkToFit="1"/>
    </xf>
    <xf numFmtId="56" fontId="5" fillId="0" borderId="18" xfId="0" applyNumberFormat="1" applyFont="1" applyFill="1" applyBorder="1" applyAlignment="1">
      <alignment horizontal="center" vertical="center" shrinkToFit="1"/>
    </xf>
    <xf numFmtId="49" fontId="5" fillId="0" borderId="70" xfId="0" applyNumberFormat="1" applyFont="1" applyFill="1" applyBorder="1" applyAlignment="1">
      <alignment horizontal="right" vertical="center" wrapText="1" shrinkToFit="1"/>
    </xf>
    <xf numFmtId="56" fontId="5" fillId="0" borderId="70" xfId="0" applyNumberFormat="1" applyFont="1" applyFill="1" applyBorder="1" applyAlignment="1">
      <alignment horizontal="right" vertical="center" shrinkToFit="1"/>
    </xf>
    <xf numFmtId="0" fontId="5" fillId="0" borderId="23" xfId="0" applyFont="1" applyFill="1" applyBorder="1" applyAlignment="1">
      <alignment horizontal="center" vertical="center" shrinkToFit="1"/>
    </xf>
    <xf numFmtId="0" fontId="0" fillId="0" borderId="0" xfId="0" applyFill="1" applyAlignment="1">
      <alignment vertical="center"/>
    </xf>
    <xf numFmtId="0" fontId="5" fillId="29" borderId="23" xfId="0" applyFont="1" applyFill="1" applyBorder="1" applyAlignment="1">
      <alignment horizontal="center" vertical="center" shrinkToFit="1"/>
    </xf>
    <xf numFmtId="0" fontId="5" fillId="0" borderId="26" xfId="0" applyFont="1" applyFill="1" applyBorder="1" applyAlignment="1">
      <alignment horizontal="center" vertical="center" shrinkToFit="1"/>
    </xf>
    <xf numFmtId="49" fontId="5" fillId="0" borderId="20" xfId="0" applyNumberFormat="1" applyFont="1" applyFill="1" applyBorder="1" applyAlignment="1">
      <alignment horizontal="center" vertical="center" wrapText="1" shrinkToFit="1"/>
    </xf>
    <xf numFmtId="56" fontId="5" fillId="0" borderId="71" xfId="0" applyNumberFormat="1" applyFont="1" applyFill="1" applyBorder="1" applyAlignment="1">
      <alignment horizontal="center" vertical="center" shrinkToFit="1"/>
    </xf>
    <xf numFmtId="56" fontId="5" fillId="0" borderId="72" xfId="0" applyNumberFormat="1" applyFont="1" applyFill="1" applyBorder="1" applyAlignment="1">
      <alignment horizontal="center" vertical="center" shrinkToFit="1"/>
    </xf>
    <xf numFmtId="49" fontId="5" fillId="0" borderId="73" xfId="0" applyNumberFormat="1" applyFont="1" applyFill="1" applyBorder="1" applyAlignment="1">
      <alignment horizontal="center" vertical="center" wrapText="1" shrinkToFit="1"/>
    </xf>
    <xf numFmtId="179" fontId="0" fillId="0" borderId="24" xfId="0" applyNumberFormat="1" applyBorder="1" applyAlignment="1">
      <alignment vertical="center"/>
    </xf>
    <xf numFmtId="49" fontId="26" fillId="0" borderId="41" xfId="0" applyNumberFormat="1" applyFont="1" applyBorder="1" applyAlignment="1" applyProtection="1">
      <alignment vertical="center" shrinkToFit="1"/>
      <protection locked="0"/>
    </xf>
    <xf numFmtId="0" fontId="26" fillId="0" borderId="41" xfId="0" applyNumberFormat="1" applyFont="1" applyBorder="1" applyAlignment="1" applyProtection="1">
      <alignment vertical="center" shrinkToFit="1"/>
      <protection locked="0"/>
    </xf>
    <xf numFmtId="176" fontId="26" fillId="0" borderId="44" xfId="0" applyNumberFormat="1" applyFont="1" applyBorder="1" applyAlignment="1" applyProtection="1">
      <alignment vertical="center" shrinkToFit="1"/>
      <protection locked="0"/>
    </xf>
    <xf numFmtId="179" fontId="26" fillId="0" borderId="24" xfId="0" applyNumberFormat="1" applyFont="1" applyBorder="1" applyAlignment="1" applyProtection="1">
      <alignment vertical="center" shrinkToFit="1"/>
      <protection locked="0"/>
    </xf>
    <xf numFmtId="49" fontId="0" fillId="0" borderId="41" xfId="0" applyNumberFormat="1" applyBorder="1" applyAlignment="1">
      <alignment vertical="center"/>
    </xf>
    <xf numFmtId="0" fontId="0" fillId="0" borderId="41" xfId="0" applyNumberFormat="1" applyBorder="1" applyAlignment="1">
      <alignment vertical="center"/>
    </xf>
    <xf numFmtId="0" fontId="0" fillId="0" borderId="44" xfId="0" applyBorder="1" applyAlignment="1">
      <alignment vertical="center"/>
    </xf>
    <xf numFmtId="179" fontId="0" fillId="0" borderId="15" xfId="0" applyNumberFormat="1" applyBorder="1" applyAlignment="1">
      <alignment vertical="center"/>
    </xf>
    <xf numFmtId="49" fontId="0" fillId="0" borderId="45" xfId="0" applyNumberFormat="1" applyBorder="1" applyAlignment="1">
      <alignment vertical="center"/>
    </xf>
    <xf numFmtId="0" fontId="0" fillId="0" borderId="45" xfId="0" applyNumberFormat="1" applyBorder="1" applyAlignment="1">
      <alignment vertical="center"/>
    </xf>
    <xf numFmtId="0" fontId="0" fillId="0" borderId="49" xfId="0" applyBorder="1" applyAlignment="1">
      <alignment vertical="center"/>
    </xf>
    <xf numFmtId="179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  <xf numFmtId="49" fontId="26" fillId="27" borderId="41" xfId="0" applyNumberFormat="1" applyFont="1" applyFill="1" applyBorder="1" applyAlignment="1" applyProtection="1">
      <alignment vertical="center" shrinkToFit="1"/>
      <protection locked="0"/>
    </xf>
    <xf numFmtId="49" fontId="26" fillId="30" borderId="41" xfId="0" applyNumberFormat="1" applyFont="1" applyFill="1" applyBorder="1" applyAlignment="1" applyProtection="1">
      <alignment vertical="center" shrinkToFit="1"/>
      <protection locked="0"/>
    </xf>
    <xf numFmtId="0" fontId="5" fillId="28" borderId="23" xfId="0" applyFont="1" applyFill="1" applyBorder="1" applyAlignment="1">
      <alignment horizontal="center" vertical="center" shrinkToFit="1"/>
    </xf>
    <xf numFmtId="0" fontId="5" fillId="28" borderId="50" xfId="0" applyFont="1" applyFill="1" applyBorder="1" applyAlignment="1">
      <alignment horizontal="center" vertical="center" shrinkToFit="1"/>
    </xf>
    <xf numFmtId="0" fontId="5" fillId="28" borderId="26" xfId="0" applyFont="1" applyFill="1" applyBorder="1" applyAlignment="1">
      <alignment horizontal="center" vertical="center" shrinkToFit="1"/>
    </xf>
    <xf numFmtId="179" fontId="26" fillId="0" borderId="24" xfId="0" applyNumberFormat="1" applyFont="1" applyFill="1" applyBorder="1" applyAlignment="1" applyProtection="1">
      <alignment vertical="center" shrinkToFit="1"/>
      <protection locked="0"/>
    </xf>
    <xf numFmtId="49" fontId="26" fillId="0" borderId="41" xfId="0" applyNumberFormat="1" applyFont="1" applyFill="1" applyBorder="1" applyAlignment="1" applyProtection="1">
      <alignment vertical="center" shrinkToFit="1"/>
      <protection locked="0"/>
    </xf>
    <xf numFmtId="0" fontId="26" fillId="0" borderId="41" xfId="0" applyNumberFormat="1" applyFont="1" applyFill="1" applyBorder="1" applyAlignment="1" applyProtection="1">
      <alignment vertical="center" shrinkToFit="1"/>
      <protection locked="0"/>
    </xf>
    <xf numFmtId="176" fontId="26" fillId="0" borderId="44" xfId="0" applyNumberFormat="1" applyFont="1" applyFill="1" applyBorder="1" applyAlignment="1" applyProtection="1">
      <alignment vertical="center" shrinkToFit="1"/>
      <protection locked="0"/>
    </xf>
    <xf numFmtId="0" fontId="5" fillId="0" borderId="20" xfId="0" applyFont="1" applyFill="1" applyBorder="1" applyAlignment="1">
      <alignment horizontal="center" vertical="center" shrinkToFit="1"/>
    </xf>
    <xf numFmtId="0" fontId="5" fillId="0" borderId="18" xfId="0" applyFont="1" applyFill="1" applyBorder="1" applyAlignment="1">
      <alignment horizontal="center" vertical="center" shrinkToFit="1"/>
    </xf>
    <xf numFmtId="0" fontId="5" fillId="30" borderId="74" xfId="0" applyFont="1" applyFill="1" applyBorder="1" applyAlignment="1">
      <alignment vertical="center" shrinkToFit="1"/>
    </xf>
    <xf numFmtId="0" fontId="5" fillId="30" borderId="20" xfId="0" applyFont="1" applyFill="1" applyBorder="1" applyAlignment="1">
      <alignment horizontal="center" vertical="center" shrinkToFit="1"/>
    </xf>
    <xf numFmtId="0" fontId="5" fillId="27" borderId="53" xfId="0" applyFont="1" applyFill="1" applyBorder="1" applyAlignment="1">
      <alignment horizontal="center" vertical="center" shrinkToFit="1"/>
    </xf>
    <xf numFmtId="56" fontId="5" fillId="0" borderId="70" xfId="0" applyNumberFormat="1" applyFont="1" applyFill="1" applyBorder="1" applyAlignment="1">
      <alignment vertical="center" shrinkToFit="1"/>
    </xf>
    <xf numFmtId="0" fontId="6" fillId="30" borderId="20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56" fontId="5" fillId="30" borderId="31" xfId="0" applyNumberFormat="1" applyFont="1" applyFill="1" applyBorder="1" applyAlignment="1">
      <alignment horizontal="center" vertical="center" shrinkToFit="1"/>
    </xf>
    <xf numFmtId="178" fontId="5" fillId="25" borderId="75" xfId="0" applyNumberFormat="1" applyFont="1" applyFill="1" applyBorder="1" applyAlignment="1" applyProtection="1">
      <alignment horizontal="center" vertical="center" shrinkToFit="1"/>
      <protection/>
    </xf>
    <xf numFmtId="178" fontId="5" fillId="25" borderId="23" xfId="0" applyNumberFormat="1" applyFont="1" applyFill="1" applyBorder="1" applyAlignment="1" applyProtection="1">
      <alignment horizontal="center" vertical="center" shrinkToFit="1"/>
      <protection/>
    </xf>
    <xf numFmtId="178" fontId="7" fillId="0" borderId="56" xfId="61" applyNumberFormat="1" applyFont="1" applyBorder="1" applyAlignment="1" applyProtection="1">
      <alignment horizontal="center" vertical="center" shrinkToFit="1"/>
      <protection/>
    </xf>
    <xf numFmtId="0" fontId="7" fillId="25" borderId="76" xfId="61" applyNumberFormat="1" applyFont="1" applyFill="1" applyBorder="1" applyAlignment="1" applyProtection="1">
      <alignment horizontal="center" vertical="center" shrinkToFit="1"/>
      <protection/>
    </xf>
    <xf numFmtId="0" fontId="7" fillId="25" borderId="77" xfId="61" applyNumberFormat="1" applyFont="1" applyFill="1" applyBorder="1" applyAlignment="1" applyProtection="1">
      <alignment horizontal="center" vertical="center" shrinkToFit="1"/>
      <protection/>
    </xf>
    <xf numFmtId="0" fontId="7" fillId="0" borderId="17" xfId="61" applyNumberFormat="1" applyFont="1" applyFill="1" applyBorder="1" applyAlignment="1" applyProtection="1">
      <alignment horizontal="center" vertical="center" shrinkToFit="1"/>
      <protection/>
    </xf>
    <xf numFmtId="0" fontId="7" fillId="0" borderId="78" xfId="61" applyNumberFormat="1" applyFont="1" applyFill="1" applyBorder="1" applyAlignment="1" applyProtection="1">
      <alignment horizontal="center" vertical="center" shrinkToFit="1"/>
      <protection/>
    </xf>
    <xf numFmtId="0" fontId="7" fillId="0" borderId="79" xfId="61" applyNumberFormat="1" applyFont="1" applyFill="1" applyBorder="1" applyAlignment="1" applyProtection="1">
      <alignment horizontal="center" vertical="center" shrinkToFit="1"/>
      <protection/>
    </xf>
    <xf numFmtId="176" fontId="5" fillId="0" borderId="20" xfId="61" applyNumberFormat="1" applyFont="1" applyBorder="1" applyAlignment="1" applyProtection="1">
      <alignment horizontal="center" vertical="center" shrinkToFit="1"/>
      <protection/>
    </xf>
    <xf numFmtId="0" fontId="5" fillId="0" borderId="64" xfId="61" applyNumberFormat="1" applyFont="1" applyBorder="1" applyAlignment="1" applyProtection="1">
      <alignment horizontal="center" vertical="center" shrinkToFit="1"/>
      <protection/>
    </xf>
    <xf numFmtId="178" fontId="5" fillId="24" borderId="50" xfId="0" applyNumberFormat="1" applyFont="1" applyFill="1" applyBorder="1" applyAlignment="1" applyProtection="1">
      <alignment horizontal="center" vertical="center" shrinkToFit="1"/>
      <protection/>
    </xf>
    <xf numFmtId="178" fontId="5" fillId="24" borderId="26" xfId="0" applyNumberFormat="1" applyFont="1" applyFill="1" applyBorder="1" applyAlignment="1" applyProtection="1">
      <alignment horizontal="center" vertical="center" shrinkToFit="1"/>
      <protection/>
    </xf>
    <xf numFmtId="0" fontId="7" fillId="24" borderId="80" xfId="61" applyNumberFormat="1" applyFont="1" applyFill="1" applyBorder="1" applyAlignment="1" applyProtection="1">
      <alignment horizontal="center" vertical="center" shrinkToFit="1"/>
      <protection/>
    </xf>
    <xf numFmtId="0" fontId="7" fillId="24" borderId="81" xfId="61" applyNumberFormat="1" applyFont="1" applyFill="1" applyBorder="1" applyAlignment="1" applyProtection="1">
      <alignment horizontal="center" vertical="center" shrinkToFit="1"/>
      <protection/>
    </xf>
    <xf numFmtId="0" fontId="5" fillId="0" borderId="71" xfId="61" applyNumberFormat="1" applyFont="1" applyFill="1" applyBorder="1" applyAlignment="1" applyProtection="1">
      <alignment horizontal="center" shrinkToFit="1"/>
      <protection/>
    </xf>
    <xf numFmtId="0" fontId="5" fillId="0" borderId="0" xfId="61" applyNumberFormat="1" applyFont="1" applyFill="1" applyBorder="1" applyAlignment="1" applyProtection="1">
      <alignment horizontal="center" shrinkToFit="1"/>
      <protection/>
    </xf>
    <xf numFmtId="0" fontId="5" fillId="0" borderId="82" xfId="61" applyNumberFormat="1" applyFont="1" applyFill="1" applyBorder="1" applyAlignment="1" applyProtection="1">
      <alignment horizontal="center" shrinkToFit="1"/>
      <protection/>
    </xf>
    <xf numFmtId="0" fontId="32" fillId="0" borderId="74" xfId="61" applyNumberFormat="1" applyFont="1" applyBorder="1" applyAlignment="1" applyProtection="1">
      <alignment horizontal="center" vertical="center" shrinkToFit="1"/>
      <protection/>
    </xf>
    <xf numFmtId="0" fontId="32" fillId="0" borderId="82" xfId="61" applyNumberFormat="1" applyFont="1" applyBorder="1" applyAlignment="1" applyProtection="1">
      <alignment horizontal="center" vertical="center" shrinkToFit="1"/>
      <protection/>
    </xf>
    <xf numFmtId="0" fontId="32" fillId="0" borderId="11" xfId="61" applyNumberFormat="1" applyFont="1" applyBorder="1" applyAlignment="1" applyProtection="1">
      <alignment horizontal="center" vertical="center" shrinkToFit="1"/>
      <protection/>
    </xf>
    <xf numFmtId="0" fontId="7" fillId="24" borderId="50" xfId="61" applyNumberFormat="1" applyFont="1" applyFill="1" applyBorder="1" applyAlignment="1" applyProtection="1">
      <alignment horizontal="center" vertical="center" shrinkToFit="1"/>
      <protection/>
    </xf>
    <xf numFmtId="0" fontId="7" fillId="24" borderId="26" xfId="61" applyNumberFormat="1" applyFont="1" applyFill="1" applyBorder="1" applyAlignment="1" applyProtection="1">
      <alignment horizontal="center" vertical="center" shrinkToFit="1"/>
      <protection/>
    </xf>
    <xf numFmtId="0" fontId="7" fillId="0" borderId="74" xfId="61" applyNumberFormat="1" applyFont="1" applyBorder="1" applyAlignment="1" applyProtection="1">
      <alignment horizontal="center" vertical="center" shrinkToFit="1"/>
      <protection/>
    </xf>
    <xf numFmtId="0" fontId="7" fillId="0" borderId="82" xfId="61" applyNumberFormat="1" applyFont="1" applyBorder="1" applyAlignment="1" applyProtection="1">
      <alignment horizontal="center" vertical="center" shrinkToFit="1"/>
      <protection/>
    </xf>
    <xf numFmtId="0" fontId="7" fillId="0" borderId="11" xfId="61" applyNumberFormat="1" applyFont="1" applyBorder="1" applyAlignment="1" applyProtection="1">
      <alignment horizontal="center" vertical="center" shrinkToFit="1"/>
      <protection/>
    </xf>
    <xf numFmtId="0" fontId="7" fillId="25" borderId="75" xfId="61" applyNumberFormat="1" applyFont="1" applyFill="1" applyBorder="1" applyAlignment="1" applyProtection="1">
      <alignment horizontal="center" vertical="center" shrinkToFit="1"/>
      <protection/>
    </xf>
    <xf numFmtId="0" fontId="7" fillId="25" borderId="23" xfId="61" applyNumberFormat="1" applyFont="1" applyFill="1" applyBorder="1" applyAlignment="1" applyProtection="1">
      <alignment horizontal="center" vertical="center" shrinkToFit="1"/>
      <protection/>
    </xf>
    <xf numFmtId="178" fontId="5" fillId="24" borderId="30" xfId="0" applyNumberFormat="1" applyFont="1" applyFill="1" applyBorder="1" applyAlignment="1" applyProtection="1">
      <alignment horizontal="center" vertical="center" shrinkToFit="1"/>
      <protection/>
    </xf>
    <xf numFmtId="0" fontId="31" fillId="24" borderId="18" xfId="61" applyNumberFormat="1" applyFont="1" applyFill="1" applyBorder="1" applyAlignment="1" applyProtection="1">
      <alignment horizontal="center" vertical="center" shrinkToFit="1"/>
      <protection/>
    </xf>
    <xf numFmtId="0" fontId="25" fillId="24" borderId="19" xfId="61" applyNumberFormat="1" applyFont="1" applyFill="1" applyBorder="1" applyAlignment="1" applyProtection="1">
      <alignment horizontal="center" vertical="center" shrinkToFit="1"/>
      <protection/>
    </xf>
    <xf numFmtId="0" fontId="7" fillId="24" borderId="19" xfId="61" applyNumberFormat="1" applyFont="1" applyFill="1" applyBorder="1" applyAlignment="1" applyProtection="1">
      <alignment horizontal="center" vertical="center" shrinkToFit="1"/>
      <protection/>
    </xf>
    <xf numFmtId="0" fontId="7" fillId="24" borderId="20" xfId="61" applyNumberFormat="1" applyFont="1" applyFill="1" applyBorder="1" applyAlignment="1" applyProtection="1">
      <alignment horizontal="center" vertical="center" shrinkToFit="1"/>
      <protection/>
    </xf>
    <xf numFmtId="0" fontId="7" fillId="24" borderId="64" xfId="61" applyNumberFormat="1" applyFont="1" applyFill="1" applyBorder="1" applyAlignment="1" applyProtection="1">
      <alignment horizontal="center" vertical="center" shrinkToFit="1"/>
      <protection/>
    </xf>
    <xf numFmtId="0" fontId="7" fillId="25" borderId="23" xfId="61" applyNumberFormat="1" applyFont="1" applyFill="1" applyBorder="1" applyAlignment="1" applyProtection="1">
      <alignment horizontal="center" vertical="center" shrinkToFit="1"/>
      <protection locked="0"/>
    </xf>
    <xf numFmtId="0" fontId="7" fillId="25" borderId="75" xfId="61" applyNumberFormat="1" applyFont="1" applyFill="1" applyBorder="1" applyAlignment="1" applyProtection="1">
      <alignment horizontal="center" vertical="center" shrinkToFit="1"/>
      <protection locked="0"/>
    </xf>
    <xf numFmtId="0" fontId="7" fillId="25" borderId="50" xfId="61" applyNumberFormat="1" applyFont="1" applyFill="1" applyBorder="1" applyAlignment="1" applyProtection="1">
      <alignment horizontal="center" vertical="center" shrinkToFit="1"/>
      <protection/>
    </xf>
    <xf numFmtId="0" fontId="7" fillId="24" borderId="50" xfId="61" applyNumberFormat="1" applyFont="1" applyFill="1" applyBorder="1" applyAlignment="1" applyProtection="1">
      <alignment horizontal="center" vertical="center" shrinkToFit="1"/>
      <protection locked="0"/>
    </xf>
    <xf numFmtId="0" fontId="7" fillId="24" borderId="26" xfId="61" applyNumberFormat="1" applyFont="1" applyFill="1" applyBorder="1" applyAlignment="1" applyProtection="1">
      <alignment horizontal="center" vertical="center" shrinkToFit="1"/>
      <protection locked="0"/>
    </xf>
    <xf numFmtId="0" fontId="5" fillId="0" borderId="31" xfId="61" applyNumberFormat="1" applyFont="1" applyFill="1" applyBorder="1" applyAlignment="1" applyProtection="1">
      <alignment horizontal="center" shrinkToFit="1"/>
      <protection/>
    </xf>
    <xf numFmtId="0" fontId="5" fillId="0" borderId="62" xfId="61" applyNumberFormat="1" applyFont="1" applyFill="1" applyBorder="1" applyAlignment="1" applyProtection="1">
      <alignment horizontal="center" shrinkToFit="1"/>
      <protection/>
    </xf>
    <xf numFmtId="0" fontId="5" fillId="0" borderId="74" xfId="61" applyNumberFormat="1" applyFont="1" applyFill="1" applyBorder="1" applyAlignment="1" applyProtection="1">
      <alignment horizontal="center" shrinkToFit="1"/>
      <protection/>
    </xf>
    <xf numFmtId="0" fontId="5" fillId="0" borderId="83" xfId="61" applyNumberFormat="1" applyFont="1" applyFill="1" applyBorder="1" applyAlignment="1" applyProtection="1">
      <alignment horizontal="center" shrinkToFit="1"/>
      <protection/>
    </xf>
    <xf numFmtId="0" fontId="5" fillId="0" borderId="84" xfId="61" applyNumberFormat="1" applyFont="1" applyFill="1" applyBorder="1" applyAlignment="1" applyProtection="1">
      <alignment horizontal="center" shrinkToFit="1"/>
      <protection/>
    </xf>
    <xf numFmtId="0" fontId="5" fillId="0" borderId="85" xfId="61" applyNumberFormat="1" applyFont="1" applyFill="1" applyBorder="1" applyAlignment="1" applyProtection="1">
      <alignment horizontal="center" shrinkToFit="1"/>
      <protection/>
    </xf>
    <xf numFmtId="0" fontId="4" fillId="25" borderId="75" xfId="61" applyNumberFormat="1" applyFont="1" applyFill="1" applyBorder="1" applyAlignment="1" applyProtection="1">
      <alignment horizontal="center" vertical="center" shrinkToFit="1"/>
      <protection/>
    </xf>
    <xf numFmtId="0" fontId="4" fillId="25" borderId="23" xfId="61" applyNumberFormat="1" applyFont="1" applyFill="1" applyBorder="1" applyAlignment="1" applyProtection="1">
      <alignment horizontal="center" vertical="center" shrinkToFit="1"/>
      <protection/>
    </xf>
    <xf numFmtId="0" fontId="4" fillId="24" borderId="50" xfId="61" applyNumberFormat="1" applyFont="1" applyFill="1" applyBorder="1" applyAlignment="1" applyProtection="1">
      <alignment horizontal="center" vertical="center" shrinkToFit="1"/>
      <protection/>
    </xf>
    <xf numFmtId="0" fontId="4" fillId="24" borderId="26" xfId="61" applyNumberFormat="1" applyFont="1" applyFill="1" applyBorder="1" applyAlignment="1" applyProtection="1">
      <alignment horizontal="center" vertical="center" shrinkToFit="1"/>
      <protection/>
    </xf>
    <xf numFmtId="0" fontId="33" fillId="0" borderId="18" xfId="61" applyNumberFormat="1" applyFont="1" applyFill="1" applyBorder="1" applyAlignment="1" applyProtection="1">
      <alignment horizontal="center" vertical="center" shrinkToFit="1"/>
      <protection/>
    </xf>
    <xf numFmtId="0" fontId="4" fillId="25" borderId="86" xfId="61" applyNumberFormat="1" applyFont="1" applyFill="1" applyBorder="1" applyAlignment="1" applyProtection="1">
      <alignment horizontal="center" vertical="center" shrinkToFit="1"/>
      <protection/>
    </xf>
    <xf numFmtId="0" fontId="4" fillId="24" borderId="23" xfId="61" applyNumberFormat="1" applyFont="1" applyFill="1" applyBorder="1" applyAlignment="1" applyProtection="1">
      <alignment horizontal="center" vertical="center" shrinkToFit="1"/>
      <protection/>
    </xf>
    <xf numFmtId="0" fontId="33" fillId="0" borderId="18" xfId="61" applyNumberFormat="1" applyFont="1" applyBorder="1" applyAlignment="1" applyProtection="1">
      <alignment horizontal="center" vertical="center" shrinkToFit="1"/>
      <protection/>
    </xf>
    <xf numFmtId="0" fontId="7" fillId="25" borderId="86" xfId="61" applyNumberFormat="1" applyFont="1" applyFill="1" applyBorder="1" applyAlignment="1" applyProtection="1">
      <alignment horizontal="center" vertical="center" shrinkToFit="1"/>
      <protection/>
    </xf>
    <xf numFmtId="0" fontId="7" fillId="24" borderId="23" xfId="61" applyNumberFormat="1" applyFont="1" applyFill="1" applyBorder="1" applyAlignment="1" applyProtection="1">
      <alignment horizontal="center" vertical="center" shrinkToFit="1"/>
      <protection/>
    </xf>
    <xf numFmtId="0" fontId="7" fillId="24" borderId="23" xfId="61" applyNumberFormat="1" applyFont="1" applyFill="1" applyBorder="1" applyAlignment="1" applyProtection="1">
      <alignment horizontal="center" vertical="center" shrinkToFit="1"/>
      <protection locked="0"/>
    </xf>
    <xf numFmtId="178" fontId="5" fillId="25" borderId="86" xfId="0" applyNumberFormat="1" applyFont="1" applyFill="1" applyBorder="1" applyAlignment="1" applyProtection="1">
      <alignment horizontal="center" vertical="center" shrinkToFit="1"/>
      <protection/>
    </xf>
    <xf numFmtId="0" fontId="7" fillId="25" borderId="86" xfId="61" applyNumberFormat="1" applyFont="1" applyFill="1" applyBorder="1" applyAlignment="1" applyProtection="1">
      <alignment horizontal="center" vertical="center" shrinkToFit="1"/>
      <protection locked="0"/>
    </xf>
    <xf numFmtId="178" fontId="5" fillId="25" borderId="21" xfId="0" applyNumberFormat="1" applyFont="1" applyFill="1" applyBorder="1" applyAlignment="1" applyProtection="1">
      <alignment horizontal="center" vertical="center" shrinkToFit="1"/>
      <protection/>
    </xf>
    <xf numFmtId="178" fontId="5" fillId="25" borderId="87" xfId="0" applyNumberFormat="1" applyFont="1" applyFill="1" applyBorder="1" applyAlignment="1" applyProtection="1">
      <alignment horizontal="center" vertical="center" shrinkToFit="1"/>
      <protection/>
    </xf>
    <xf numFmtId="0" fontId="31" fillId="25" borderId="17" xfId="61" applyNumberFormat="1" applyFont="1" applyFill="1" applyBorder="1" applyAlignment="1" applyProtection="1">
      <alignment horizontal="center" vertical="center" shrinkToFit="1"/>
      <protection/>
    </xf>
    <xf numFmtId="0" fontId="31" fillId="25" borderId="79" xfId="61" applyNumberFormat="1" applyFont="1" applyFill="1" applyBorder="1" applyAlignment="1" applyProtection="1">
      <alignment horizontal="center" vertical="center" shrinkToFit="1"/>
      <protection/>
    </xf>
    <xf numFmtId="0" fontId="25" fillId="25" borderId="75" xfId="61" applyNumberFormat="1" applyFont="1" applyFill="1" applyBorder="1" applyAlignment="1" applyProtection="1">
      <alignment horizontal="center" vertical="center" shrinkToFit="1"/>
      <protection/>
    </xf>
    <xf numFmtId="0" fontId="25" fillId="25" borderId="26" xfId="61" applyNumberFormat="1" applyFont="1" applyFill="1" applyBorder="1" applyAlignment="1" applyProtection="1">
      <alignment horizontal="center" vertical="center" shrinkToFit="1"/>
      <protection/>
    </xf>
    <xf numFmtId="0" fontId="7" fillId="25" borderId="26" xfId="61" applyNumberFormat="1" applyFont="1" applyFill="1" applyBorder="1" applyAlignment="1" applyProtection="1">
      <alignment horizontal="center" vertical="center" shrinkToFit="1"/>
      <protection/>
    </xf>
    <xf numFmtId="0" fontId="7" fillId="25" borderId="20" xfId="61" applyNumberFormat="1" applyFont="1" applyFill="1" applyBorder="1" applyAlignment="1" applyProtection="1">
      <alignment horizontal="center" vertical="center" shrinkToFit="1"/>
      <protection/>
    </xf>
    <xf numFmtId="0" fontId="7" fillId="25" borderId="64" xfId="61" applyNumberFormat="1" applyFont="1" applyFill="1" applyBorder="1" applyAlignment="1" applyProtection="1">
      <alignment horizontal="center" vertical="center" shrinkToFit="1"/>
      <protection/>
    </xf>
    <xf numFmtId="0" fontId="7" fillId="25" borderId="88" xfId="61" applyNumberFormat="1" applyFont="1" applyFill="1" applyBorder="1" applyAlignment="1" applyProtection="1">
      <alignment horizontal="center" vertical="center" shrinkToFit="1"/>
      <protection/>
    </xf>
    <xf numFmtId="178" fontId="5" fillId="25" borderId="89" xfId="0" applyNumberFormat="1" applyFont="1" applyFill="1" applyBorder="1" applyAlignment="1" applyProtection="1">
      <alignment horizontal="center" vertical="center" shrinkToFit="1"/>
      <protection/>
    </xf>
    <xf numFmtId="0" fontId="31" fillId="25" borderId="90" xfId="61" applyNumberFormat="1" applyFont="1" applyFill="1" applyBorder="1" applyAlignment="1" applyProtection="1">
      <alignment horizontal="center" vertical="center" shrinkToFit="1"/>
      <protection/>
    </xf>
    <xf numFmtId="176" fontId="5" fillId="0" borderId="19" xfId="61" applyNumberFormat="1" applyFont="1" applyFill="1" applyBorder="1" applyAlignment="1" applyProtection="1">
      <alignment horizontal="center" vertical="center" shrinkToFit="1"/>
      <protection/>
    </xf>
    <xf numFmtId="0" fontId="5" fillId="0" borderId="19" xfId="61" applyNumberFormat="1" applyFont="1" applyFill="1" applyBorder="1" applyAlignment="1" applyProtection="1">
      <alignment horizontal="center" vertical="center" shrinkToFit="1"/>
      <protection/>
    </xf>
    <xf numFmtId="0" fontId="5" fillId="0" borderId="91" xfId="61" applyNumberFormat="1" applyFont="1" applyFill="1" applyBorder="1" applyAlignment="1" applyProtection="1">
      <alignment horizontal="center" shrinkToFit="1"/>
      <protection/>
    </xf>
    <xf numFmtId="0" fontId="5" fillId="0" borderId="92" xfId="61" applyNumberFormat="1" applyFont="1" applyFill="1" applyBorder="1" applyAlignment="1" applyProtection="1">
      <alignment horizontal="center" shrinkToFit="1"/>
      <protection/>
    </xf>
    <xf numFmtId="0" fontId="5" fillId="0" borderId="93" xfId="61" applyNumberFormat="1" applyFont="1" applyFill="1" applyBorder="1" applyAlignment="1" applyProtection="1">
      <alignment horizontal="center" shrinkToFit="1"/>
      <protection/>
    </xf>
    <xf numFmtId="0" fontId="25" fillId="25" borderId="23" xfId="61" applyNumberFormat="1" applyFont="1" applyFill="1" applyBorder="1" applyAlignment="1" applyProtection="1">
      <alignment horizontal="center" vertical="center" shrinkToFit="1"/>
      <protection/>
    </xf>
    <xf numFmtId="176" fontId="5" fillId="0" borderId="19" xfId="61" applyNumberFormat="1" applyFont="1" applyBorder="1" applyAlignment="1" applyProtection="1">
      <alignment horizontal="center" vertical="center" shrinkToFit="1"/>
      <protection/>
    </xf>
    <xf numFmtId="0" fontId="5" fillId="0" borderId="19" xfId="61" applyNumberFormat="1" applyFont="1" applyBorder="1" applyAlignment="1" applyProtection="1">
      <alignment horizontal="center" vertical="center" shrinkToFit="1"/>
      <protection/>
    </xf>
    <xf numFmtId="178" fontId="5" fillId="24" borderId="23" xfId="0" applyNumberFormat="1" applyFont="1" applyFill="1" applyBorder="1" applyAlignment="1" applyProtection="1">
      <alignment horizontal="center" vertical="center" shrinkToFit="1"/>
      <protection/>
    </xf>
    <xf numFmtId="178" fontId="5" fillId="24" borderId="86" xfId="0" applyNumberFormat="1" applyFont="1" applyFill="1" applyBorder="1" applyAlignment="1" applyProtection="1">
      <alignment horizontal="center" vertical="center" shrinkToFit="1"/>
      <protection/>
    </xf>
    <xf numFmtId="0" fontId="7" fillId="25" borderId="63" xfId="61" applyNumberFormat="1" applyFont="1" applyFill="1" applyBorder="1" applyAlignment="1" applyProtection="1">
      <alignment horizontal="center" vertical="center" shrinkToFit="1"/>
      <protection/>
    </xf>
    <xf numFmtId="0" fontId="5" fillId="0" borderId="94" xfId="61" applyNumberFormat="1" applyFont="1" applyFill="1" applyBorder="1" applyAlignment="1" applyProtection="1">
      <alignment horizontal="center" shrinkToFit="1"/>
      <protection/>
    </xf>
    <xf numFmtId="0" fontId="5" fillId="0" borderId="95" xfId="61" applyNumberFormat="1" applyFont="1" applyFill="1" applyBorder="1" applyAlignment="1" applyProtection="1">
      <alignment horizontal="center" shrinkToFit="1"/>
      <protection/>
    </xf>
    <xf numFmtId="0" fontId="5" fillId="0" borderId="96" xfId="61" applyNumberFormat="1" applyFont="1" applyFill="1" applyBorder="1" applyAlignment="1" applyProtection="1">
      <alignment horizontal="center" shrinkToFit="1"/>
      <protection/>
    </xf>
    <xf numFmtId="178" fontId="7" fillId="0" borderId="97" xfId="61" applyNumberFormat="1" applyFont="1" applyBorder="1" applyAlignment="1" applyProtection="1">
      <alignment horizontal="center" vertical="center" shrinkToFit="1"/>
      <protection/>
    </xf>
    <xf numFmtId="0" fontId="7" fillId="25" borderId="98" xfId="61" applyNumberFormat="1" applyFont="1" applyFill="1" applyBorder="1" applyAlignment="1" applyProtection="1">
      <alignment horizontal="center" vertical="center" shrinkToFit="1"/>
      <protection/>
    </xf>
    <xf numFmtId="0" fontId="7" fillId="24" borderId="77" xfId="61" applyNumberFormat="1" applyFont="1" applyFill="1" applyBorder="1" applyAlignment="1" applyProtection="1">
      <alignment horizontal="center" vertical="center" shrinkToFit="1"/>
      <protection/>
    </xf>
    <xf numFmtId="176" fontId="5" fillId="0" borderId="82" xfId="61" applyNumberFormat="1" applyFont="1" applyBorder="1" applyAlignment="1" applyProtection="1">
      <alignment horizontal="center" vertical="center" shrinkToFit="1"/>
      <protection/>
    </xf>
    <xf numFmtId="176" fontId="5" fillId="0" borderId="11" xfId="61" applyNumberFormat="1" applyFont="1" applyBorder="1" applyAlignment="1" applyProtection="1">
      <alignment horizontal="center" vertical="center" shrinkToFit="1"/>
      <protection/>
    </xf>
    <xf numFmtId="176" fontId="5" fillId="0" borderId="99" xfId="61" applyNumberFormat="1" applyFont="1" applyBorder="1" applyAlignment="1" applyProtection="1">
      <alignment horizontal="center" vertical="center" shrinkToFit="1"/>
      <protection/>
    </xf>
    <xf numFmtId="176" fontId="5" fillId="0" borderId="100" xfId="61" applyNumberFormat="1" applyFont="1" applyBorder="1" applyAlignment="1" applyProtection="1">
      <alignment horizontal="center" vertical="center" shrinkToFit="1"/>
      <protection/>
    </xf>
    <xf numFmtId="176" fontId="5" fillId="0" borderId="82" xfId="0" applyNumberFormat="1" applyFont="1" applyBorder="1" applyAlignment="1" applyProtection="1">
      <alignment horizontal="center" vertical="center" shrinkToFit="1"/>
      <protection/>
    </xf>
    <xf numFmtId="176" fontId="5" fillId="0" borderId="11" xfId="0" applyNumberFormat="1" applyFont="1" applyBorder="1" applyAlignment="1" applyProtection="1">
      <alignment horizontal="center" vertical="center" shrinkToFit="1"/>
      <protection/>
    </xf>
    <xf numFmtId="176" fontId="4" fillId="0" borderId="31" xfId="0" applyNumberFormat="1" applyFont="1" applyBorder="1" applyAlignment="1" applyProtection="1">
      <alignment horizontal="center" vertical="center" shrinkToFit="1"/>
      <protection locked="0"/>
    </xf>
    <xf numFmtId="176" fontId="4" fillId="0" borderId="62" xfId="0" applyNumberFormat="1" applyFont="1" applyBorder="1" applyAlignment="1" applyProtection="1">
      <alignment horizontal="center" vertical="center" shrinkToFit="1"/>
      <protection locked="0"/>
    </xf>
    <xf numFmtId="176" fontId="4" fillId="0" borderId="74" xfId="0" applyNumberFormat="1" applyFont="1" applyBorder="1" applyAlignment="1" applyProtection="1">
      <alignment horizontal="center" vertical="center" shrinkToFit="1"/>
      <protection locked="0"/>
    </xf>
    <xf numFmtId="176" fontId="4" fillId="0" borderId="71" xfId="0" applyNumberFormat="1" applyFont="1" applyBorder="1" applyAlignment="1" applyProtection="1">
      <alignment horizontal="center" vertical="center" shrinkToFit="1"/>
      <protection locked="0"/>
    </xf>
    <xf numFmtId="176" fontId="4" fillId="0" borderId="0" xfId="0" applyNumberFormat="1" applyFont="1" applyBorder="1" applyAlignment="1" applyProtection="1">
      <alignment horizontal="center" vertical="center" shrinkToFit="1"/>
      <protection locked="0"/>
    </xf>
    <xf numFmtId="176" fontId="4" fillId="0" borderId="82" xfId="0" applyNumberFormat="1" applyFont="1" applyBorder="1" applyAlignment="1" applyProtection="1">
      <alignment horizontal="center" vertical="center" shrinkToFit="1"/>
      <protection locked="0"/>
    </xf>
    <xf numFmtId="176" fontId="4" fillId="0" borderId="10" xfId="0" applyNumberFormat="1" applyFont="1" applyBorder="1" applyAlignment="1" applyProtection="1">
      <alignment horizontal="center" vertical="center" shrinkToFit="1"/>
      <protection locked="0"/>
    </xf>
    <xf numFmtId="176" fontId="4" fillId="0" borderId="29" xfId="0" applyNumberFormat="1" applyFont="1" applyBorder="1" applyAlignment="1" applyProtection="1">
      <alignment horizontal="center" vertical="center" shrinkToFit="1"/>
      <protection locked="0"/>
    </xf>
    <xf numFmtId="176" fontId="4" fillId="0" borderId="11" xfId="0" applyNumberFormat="1" applyFont="1" applyBorder="1" applyAlignment="1" applyProtection="1">
      <alignment horizontal="center" vertical="center" shrinkToFit="1"/>
      <protection locked="0"/>
    </xf>
    <xf numFmtId="176" fontId="5" fillId="0" borderId="72" xfId="61" applyNumberFormat="1" applyFont="1" applyBorder="1" applyAlignment="1" applyProtection="1">
      <alignment horizontal="center" vertical="center" shrinkToFit="1"/>
      <protection/>
    </xf>
    <xf numFmtId="176" fontId="5" fillId="0" borderId="101" xfId="61" applyNumberFormat="1" applyFont="1" applyBorder="1" applyAlignment="1" applyProtection="1">
      <alignment horizontal="center" vertical="center" shrinkToFit="1"/>
      <protection/>
    </xf>
    <xf numFmtId="176" fontId="5" fillId="0" borderId="52" xfId="61" applyNumberFormat="1" applyFont="1" applyBorder="1" applyAlignment="1" applyProtection="1">
      <alignment horizontal="center" vertical="center" shrinkToFit="1"/>
      <protection/>
    </xf>
    <xf numFmtId="176" fontId="5" fillId="0" borderId="69" xfId="61" applyNumberFormat="1" applyFont="1" applyBorder="1" applyAlignment="1" applyProtection="1">
      <alignment horizontal="center" vertical="center" shrinkToFit="1"/>
      <protection/>
    </xf>
    <xf numFmtId="176" fontId="5" fillId="0" borderId="102" xfId="61" applyNumberFormat="1" applyFont="1" applyBorder="1" applyAlignment="1" applyProtection="1">
      <alignment horizontal="center" vertical="center" shrinkToFit="1"/>
      <protection/>
    </xf>
    <xf numFmtId="176" fontId="5" fillId="0" borderId="31" xfId="61" applyNumberFormat="1" applyFont="1" applyBorder="1" applyAlignment="1" applyProtection="1">
      <alignment horizontal="center" vertical="center" shrinkToFit="1"/>
      <protection/>
    </xf>
    <xf numFmtId="176" fontId="5" fillId="0" borderId="74" xfId="61" applyNumberFormat="1" applyFont="1" applyBorder="1" applyAlignment="1" applyProtection="1">
      <alignment horizontal="center" vertical="center" shrinkToFit="1"/>
      <protection/>
    </xf>
    <xf numFmtId="0" fontId="7" fillId="24" borderId="19" xfId="61" applyNumberFormat="1" applyFont="1" applyFill="1" applyBorder="1" applyAlignment="1" applyProtection="1">
      <alignment horizontal="center" vertical="center" shrinkToFit="1"/>
      <protection locked="0"/>
    </xf>
    <xf numFmtId="176" fontId="5" fillId="0" borderId="32" xfId="0" applyNumberFormat="1" applyFont="1" applyBorder="1" applyAlignment="1" applyProtection="1">
      <alignment horizontal="center" vertical="center" shrinkToFit="1"/>
      <protection/>
    </xf>
    <xf numFmtId="176" fontId="5" fillId="0" borderId="101" xfId="0" applyNumberFormat="1" applyFont="1" applyBorder="1" applyAlignment="1" applyProtection="1">
      <alignment horizontal="center" vertical="center" shrinkToFit="1"/>
      <protection/>
    </xf>
    <xf numFmtId="177" fontId="7" fillId="25" borderId="77" xfId="61" applyNumberFormat="1" applyFont="1" applyFill="1" applyBorder="1" applyAlignment="1" applyProtection="1">
      <alignment horizontal="center" vertical="center"/>
      <protection/>
    </xf>
    <xf numFmtId="177" fontId="31" fillId="0" borderId="74" xfId="61" applyNumberFormat="1" applyFont="1" applyFill="1" applyBorder="1" applyAlignment="1" applyProtection="1">
      <alignment horizontal="center" vertical="center"/>
      <protection/>
    </xf>
    <xf numFmtId="177" fontId="31" fillId="0" borderId="82" xfId="61" applyNumberFormat="1" applyFont="1" applyFill="1" applyBorder="1" applyAlignment="1" applyProtection="1">
      <alignment horizontal="center" vertical="center"/>
      <protection/>
    </xf>
    <xf numFmtId="177" fontId="31" fillId="0" borderId="11" xfId="61" applyNumberFormat="1" applyFont="1" applyFill="1" applyBorder="1" applyAlignment="1" applyProtection="1">
      <alignment horizontal="center" vertical="center"/>
      <protection/>
    </xf>
    <xf numFmtId="176" fontId="4" fillId="0" borderId="19" xfId="61" applyNumberFormat="1" applyFont="1" applyFill="1" applyBorder="1" applyAlignment="1" applyProtection="1">
      <alignment horizontal="center" vertical="center" shrinkToFit="1"/>
      <protection/>
    </xf>
    <xf numFmtId="176" fontId="5" fillId="0" borderId="64" xfId="61" applyNumberFormat="1" applyFont="1" applyBorder="1" applyAlignment="1" applyProtection="1">
      <alignment horizontal="center" vertical="center" shrinkToFit="1"/>
      <protection/>
    </xf>
    <xf numFmtId="177" fontId="7" fillId="25" borderId="76" xfId="61" applyNumberFormat="1" applyFont="1" applyFill="1" applyBorder="1" applyAlignment="1" applyProtection="1">
      <alignment horizontal="center" vertical="center"/>
      <protection/>
    </xf>
    <xf numFmtId="177" fontId="7" fillId="25" borderId="98" xfId="61" applyNumberFormat="1" applyFont="1" applyFill="1" applyBorder="1" applyAlignment="1" applyProtection="1">
      <alignment horizontal="center" vertical="center"/>
      <protection/>
    </xf>
    <xf numFmtId="177" fontId="31" fillId="25" borderId="78" xfId="61" applyNumberFormat="1" applyFont="1" applyFill="1" applyBorder="1" applyAlignment="1" applyProtection="1">
      <alignment horizontal="center" vertical="center"/>
      <protection/>
    </xf>
    <xf numFmtId="177" fontId="31" fillId="25" borderId="79" xfId="61" applyNumberFormat="1" applyFont="1" applyFill="1" applyBorder="1" applyAlignment="1" applyProtection="1">
      <alignment horizontal="center" vertical="center"/>
      <protection/>
    </xf>
    <xf numFmtId="0" fontId="7" fillId="25" borderId="20" xfId="61" applyNumberFormat="1" applyFont="1" applyFill="1" applyBorder="1" applyAlignment="1" applyProtection="1">
      <alignment horizontal="center" vertical="center" shrinkToFit="1"/>
      <protection locked="0"/>
    </xf>
    <xf numFmtId="0" fontId="7" fillId="25" borderId="64" xfId="61" applyNumberFormat="1" applyFont="1" applyFill="1" applyBorder="1" applyAlignment="1" applyProtection="1">
      <alignment horizontal="center" vertical="center" shrinkToFit="1"/>
      <protection locked="0"/>
    </xf>
    <xf numFmtId="0" fontId="7" fillId="25" borderId="19" xfId="61" applyNumberFormat="1" applyFont="1" applyFill="1" applyBorder="1" applyAlignment="1" applyProtection="1">
      <alignment horizontal="center" vertical="center" shrinkToFit="1"/>
      <protection/>
    </xf>
    <xf numFmtId="177" fontId="31" fillId="25" borderId="17" xfId="61" applyNumberFormat="1" applyFont="1" applyFill="1" applyBorder="1" applyAlignment="1" applyProtection="1">
      <alignment horizontal="center" vertical="center"/>
      <protection/>
    </xf>
    <xf numFmtId="177" fontId="31" fillId="25" borderId="90" xfId="61" applyNumberFormat="1" applyFont="1" applyFill="1" applyBorder="1" applyAlignment="1" applyProtection="1">
      <alignment horizontal="center" vertical="center"/>
      <protection/>
    </xf>
    <xf numFmtId="176" fontId="4" fillId="0" borderId="19" xfId="61" applyNumberFormat="1" applyFont="1" applyBorder="1" applyAlignment="1" applyProtection="1">
      <alignment horizontal="center" vertical="center" shrinkToFit="1"/>
      <protection/>
    </xf>
    <xf numFmtId="176" fontId="5" fillId="0" borderId="71" xfId="61" applyNumberFormat="1" applyFont="1" applyFill="1" applyBorder="1" applyAlignment="1" applyProtection="1">
      <alignment horizontal="center" shrinkToFit="1"/>
      <protection/>
    </xf>
    <xf numFmtId="176" fontId="5" fillId="0" borderId="0" xfId="61" applyNumberFormat="1" applyFont="1" applyFill="1" applyBorder="1" applyAlignment="1" applyProtection="1">
      <alignment horizontal="center" shrinkToFit="1"/>
      <protection/>
    </xf>
    <xf numFmtId="176" fontId="5" fillId="0" borderId="82" xfId="61" applyNumberFormat="1" applyFont="1" applyFill="1" applyBorder="1" applyAlignment="1" applyProtection="1">
      <alignment horizontal="center" shrinkToFit="1"/>
      <protection/>
    </xf>
    <xf numFmtId="176" fontId="5" fillId="0" borderId="84" xfId="61" applyNumberFormat="1" applyFont="1" applyFill="1" applyBorder="1" applyAlignment="1" applyProtection="1">
      <alignment horizontal="center" shrinkToFit="1"/>
      <protection/>
    </xf>
    <xf numFmtId="0" fontId="33" fillId="0" borderId="82" xfId="61" applyNumberFormat="1" applyFont="1" applyBorder="1" applyAlignment="1" applyProtection="1">
      <alignment horizontal="center" vertical="center" shrinkToFit="1"/>
      <protection/>
    </xf>
    <xf numFmtId="0" fontId="33" fillId="0" borderId="11" xfId="61" applyNumberFormat="1" applyFont="1" applyBorder="1" applyAlignment="1" applyProtection="1">
      <alignment horizontal="center" vertical="center" shrinkToFit="1"/>
      <protection/>
    </xf>
    <xf numFmtId="176" fontId="5" fillId="0" borderId="103" xfId="0" applyNumberFormat="1" applyFont="1" applyBorder="1" applyAlignment="1" applyProtection="1">
      <alignment horizontal="center" vertical="center" shrinkToFit="1"/>
      <protection/>
    </xf>
    <xf numFmtId="176" fontId="5" fillId="0" borderId="74" xfId="0" applyNumberFormat="1" applyFont="1" applyBorder="1" applyAlignment="1" applyProtection="1">
      <alignment horizontal="center" vertical="center" shrinkToFit="1"/>
      <protection/>
    </xf>
    <xf numFmtId="176" fontId="5" fillId="0" borderId="52" xfId="0" applyNumberFormat="1" applyFont="1" applyBorder="1" applyAlignment="1" applyProtection="1">
      <alignment horizontal="center" vertical="center" shrinkToFit="1"/>
      <protection/>
    </xf>
    <xf numFmtId="176" fontId="5" fillId="0" borderId="69" xfId="0" applyNumberFormat="1" applyFont="1" applyBorder="1" applyAlignment="1" applyProtection="1">
      <alignment horizontal="center" vertical="center" shrinkToFit="1"/>
      <protection/>
    </xf>
    <xf numFmtId="176" fontId="5" fillId="2" borderId="31" xfId="61" applyNumberFormat="1" applyFont="1" applyFill="1" applyBorder="1" applyAlignment="1" applyProtection="1">
      <alignment horizontal="center" vertical="center" shrinkToFit="1"/>
      <protection/>
    </xf>
    <xf numFmtId="176" fontId="5" fillId="2" borderId="71" xfId="61" applyNumberFormat="1" applyFont="1" applyFill="1" applyBorder="1" applyAlignment="1" applyProtection="1">
      <alignment horizontal="center" vertical="center" shrinkToFit="1"/>
      <protection/>
    </xf>
    <xf numFmtId="176" fontId="5" fillId="2" borderId="10" xfId="61" applyNumberFormat="1" applyFont="1" applyFill="1" applyBorder="1" applyAlignment="1" applyProtection="1">
      <alignment horizontal="center" vertical="center" shrinkToFit="1"/>
      <protection/>
    </xf>
    <xf numFmtId="176" fontId="4" fillId="0" borderId="31" xfId="61" applyNumberFormat="1" applyFont="1" applyBorder="1" applyAlignment="1" applyProtection="1">
      <alignment horizontal="center" vertical="center" shrinkToFit="1"/>
      <protection/>
    </xf>
    <xf numFmtId="176" fontId="4" fillId="0" borderId="62" xfId="61" applyNumberFormat="1" applyFont="1" applyBorder="1" applyAlignment="1" applyProtection="1">
      <alignment horizontal="center" vertical="center" shrinkToFit="1"/>
      <protection/>
    </xf>
    <xf numFmtId="176" fontId="4" fillId="0" borderId="74" xfId="61" applyNumberFormat="1" applyFont="1" applyBorder="1" applyAlignment="1" applyProtection="1">
      <alignment horizontal="center" vertical="center" shrinkToFit="1"/>
      <protection/>
    </xf>
    <xf numFmtId="176" fontId="4" fillId="0" borderId="71" xfId="61" applyNumberFormat="1" applyFont="1" applyBorder="1" applyAlignment="1" applyProtection="1">
      <alignment horizontal="center" vertical="center" shrinkToFit="1"/>
      <protection/>
    </xf>
    <xf numFmtId="176" fontId="4" fillId="0" borderId="0" xfId="61" applyNumberFormat="1" applyFont="1" applyBorder="1" applyAlignment="1" applyProtection="1">
      <alignment horizontal="center" vertical="center" shrinkToFit="1"/>
      <protection/>
    </xf>
    <xf numFmtId="176" fontId="4" fillId="0" borderId="82" xfId="61" applyNumberFormat="1" applyFont="1" applyBorder="1" applyAlignment="1" applyProtection="1">
      <alignment horizontal="center" vertical="center" shrinkToFit="1"/>
      <protection/>
    </xf>
    <xf numFmtId="176" fontId="4" fillId="0" borderId="10" xfId="61" applyNumberFormat="1" applyFont="1" applyBorder="1" applyAlignment="1" applyProtection="1">
      <alignment horizontal="center" vertical="center" shrinkToFit="1"/>
      <protection/>
    </xf>
    <xf numFmtId="176" fontId="4" fillId="0" borderId="29" xfId="61" applyNumberFormat="1" applyFont="1" applyBorder="1" applyAlignment="1" applyProtection="1">
      <alignment horizontal="center" vertical="center" shrinkToFit="1"/>
      <protection/>
    </xf>
    <xf numFmtId="176" fontId="4" fillId="0" borderId="11" xfId="61" applyNumberFormat="1" applyFont="1" applyBorder="1" applyAlignment="1" applyProtection="1">
      <alignment horizontal="center" vertical="center" shrinkToFit="1"/>
      <protection/>
    </xf>
    <xf numFmtId="176" fontId="4" fillId="0" borderId="31" xfId="61" applyNumberFormat="1" applyFont="1" applyFill="1" applyBorder="1" applyAlignment="1" applyProtection="1">
      <alignment horizontal="center" vertical="center" shrinkToFit="1"/>
      <protection/>
    </xf>
    <xf numFmtId="176" fontId="4" fillId="0" borderId="62" xfId="61" applyNumberFormat="1" applyFont="1" applyFill="1" applyBorder="1" applyAlignment="1" applyProtection="1">
      <alignment horizontal="center" vertical="center" shrinkToFit="1"/>
      <protection/>
    </xf>
    <xf numFmtId="176" fontId="4" fillId="0" borderId="74" xfId="61" applyNumberFormat="1" applyFont="1" applyFill="1" applyBorder="1" applyAlignment="1" applyProtection="1">
      <alignment horizontal="center" vertical="center" shrinkToFit="1"/>
      <protection/>
    </xf>
    <xf numFmtId="176" fontId="4" fillId="0" borderId="71" xfId="61" applyNumberFormat="1" applyFont="1" applyFill="1" applyBorder="1" applyAlignment="1" applyProtection="1">
      <alignment horizontal="center" vertical="center" shrinkToFit="1"/>
      <protection/>
    </xf>
    <xf numFmtId="176" fontId="4" fillId="0" borderId="0" xfId="61" applyNumberFormat="1" applyFont="1" applyFill="1" applyBorder="1" applyAlignment="1" applyProtection="1">
      <alignment horizontal="center" vertical="center" shrinkToFit="1"/>
      <protection/>
    </xf>
    <xf numFmtId="176" fontId="4" fillId="0" borderId="82" xfId="61" applyNumberFormat="1" applyFont="1" applyFill="1" applyBorder="1" applyAlignment="1" applyProtection="1">
      <alignment horizontal="center" vertical="center" shrinkToFit="1"/>
      <protection/>
    </xf>
    <xf numFmtId="176" fontId="4" fillId="0" borderId="10" xfId="61" applyNumberFormat="1" applyFont="1" applyFill="1" applyBorder="1" applyAlignment="1" applyProtection="1">
      <alignment horizontal="center" vertical="center" shrinkToFit="1"/>
      <protection/>
    </xf>
    <xf numFmtId="176" fontId="4" fillId="0" borderId="29" xfId="61" applyNumberFormat="1" applyFont="1" applyFill="1" applyBorder="1" applyAlignment="1" applyProtection="1">
      <alignment horizontal="center" vertical="center" shrinkToFit="1"/>
      <protection/>
    </xf>
    <xf numFmtId="176" fontId="4" fillId="0" borderId="11" xfId="61" applyNumberFormat="1" applyFont="1" applyFill="1" applyBorder="1" applyAlignment="1" applyProtection="1">
      <alignment horizontal="center" vertical="center" shrinkToFit="1"/>
      <protection/>
    </xf>
    <xf numFmtId="176" fontId="5" fillId="26" borderId="31" xfId="61" applyNumberFormat="1" applyFont="1" applyFill="1" applyBorder="1" applyAlignment="1" applyProtection="1">
      <alignment horizontal="center" vertical="center" shrinkToFit="1"/>
      <protection/>
    </xf>
    <xf numFmtId="176" fontId="5" fillId="26" borderId="62" xfId="61" applyNumberFormat="1" applyFont="1" applyFill="1" applyBorder="1" applyAlignment="1" applyProtection="1">
      <alignment horizontal="center" vertical="center" shrinkToFit="1"/>
      <protection/>
    </xf>
    <xf numFmtId="176" fontId="5" fillId="26" borderId="74" xfId="61" applyNumberFormat="1" applyFont="1" applyFill="1" applyBorder="1" applyAlignment="1" applyProtection="1">
      <alignment horizontal="center" vertical="center" shrinkToFit="1"/>
      <protection/>
    </xf>
    <xf numFmtId="176" fontId="5" fillId="26" borderId="71" xfId="61" applyNumberFormat="1" applyFont="1" applyFill="1" applyBorder="1" applyAlignment="1" applyProtection="1">
      <alignment horizontal="center" vertical="center" shrinkToFit="1"/>
      <protection/>
    </xf>
    <xf numFmtId="176" fontId="5" fillId="26" borderId="0" xfId="61" applyNumberFormat="1" applyFont="1" applyFill="1" applyBorder="1" applyAlignment="1" applyProtection="1">
      <alignment horizontal="center" vertical="center" shrinkToFit="1"/>
      <protection/>
    </xf>
    <xf numFmtId="176" fontId="5" fillId="26" borderId="82" xfId="61" applyNumberFormat="1" applyFont="1" applyFill="1" applyBorder="1" applyAlignment="1" applyProtection="1">
      <alignment horizontal="center" vertical="center" shrinkToFit="1"/>
      <protection/>
    </xf>
    <xf numFmtId="176" fontId="5" fillId="26" borderId="10" xfId="61" applyNumberFormat="1" applyFont="1" applyFill="1" applyBorder="1" applyAlignment="1" applyProtection="1">
      <alignment horizontal="center" vertical="center" shrinkToFit="1"/>
      <protection/>
    </xf>
    <xf numFmtId="176" fontId="5" fillId="26" borderId="29" xfId="61" applyNumberFormat="1" applyFont="1" applyFill="1" applyBorder="1" applyAlignment="1" applyProtection="1">
      <alignment horizontal="center" vertical="center" shrinkToFit="1"/>
      <protection/>
    </xf>
    <xf numFmtId="176" fontId="5" fillId="26" borderId="11" xfId="61" applyNumberFormat="1" applyFont="1" applyFill="1" applyBorder="1" applyAlignment="1" applyProtection="1">
      <alignment horizontal="center" vertical="center" shrinkToFit="1"/>
      <protection/>
    </xf>
    <xf numFmtId="176" fontId="5" fillId="21" borderId="31" xfId="61" applyNumberFormat="1" applyFont="1" applyFill="1" applyBorder="1" applyAlignment="1" applyProtection="1">
      <alignment horizontal="center" vertical="center" shrinkToFit="1"/>
      <protection/>
    </xf>
    <xf numFmtId="176" fontId="5" fillId="21" borderId="62" xfId="61" applyNumberFormat="1" applyFont="1" applyFill="1" applyBorder="1" applyAlignment="1" applyProtection="1">
      <alignment horizontal="center" vertical="center" shrinkToFit="1"/>
      <protection/>
    </xf>
    <xf numFmtId="176" fontId="5" fillId="21" borderId="74" xfId="61" applyNumberFormat="1" applyFont="1" applyFill="1" applyBorder="1" applyAlignment="1" applyProtection="1">
      <alignment horizontal="center" vertical="center" shrinkToFit="1"/>
      <protection/>
    </xf>
    <xf numFmtId="176" fontId="5" fillId="21" borderId="71" xfId="61" applyNumberFormat="1" applyFont="1" applyFill="1" applyBorder="1" applyAlignment="1" applyProtection="1">
      <alignment horizontal="center" vertical="center" shrinkToFit="1"/>
      <protection/>
    </xf>
    <xf numFmtId="176" fontId="5" fillId="21" borderId="0" xfId="61" applyNumberFormat="1" applyFont="1" applyFill="1" applyBorder="1" applyAlignment="1" applyProtection="1">
      <alignment horizontal="center" vertical="center" shrinkToFit="1"/>
      <protection/>
    </xf>
    <xf numFmtId="176" fontId="5" fillId="21" borderId="82" xfId="61" applyNumberFormat="1" applyFont="1" applyFill="1" applyBorder="1" applyAlignment="1" applyProtection="1">
      <alignment horizontal="center" vertical="center" shrinkToFit="1"/>
      <protection/>
    </xf>
    <xf numFmtId="176" fontId="5" fillId="21" borderId="10" xfId="61" applyNumberFormat="1" applyFont="1" applyFill="1" applyBorder="1" applyAlignment="1" applyProtection="1">
      <alignment horizontal="center" vertical="center" shrinkToFit="1"/>
      <protection/>
    </xf>
    <xf numFmtId="176" fontId="5" fillId="21" borderId="29" xfId="61" applyNumberFormat="1" applyFont="1" applyFill="1" applyBorder="1" applyAlignment="1" applyProtection="1">
      <alignment horizontal="center" vertical="center" shrinkToFit="1"/>
      <protection/>
    </xf>
    <xf numFmtId="176" fontId="5" fillId="21" borderId="11" xfId="61" applyNumberFormat="1" applyFont="1" applyFill="1" applyBorder="1" applyAlignment="1" applyProtection="1">
      <alignment horizontal="center" vertical="center" shrinkToFit="1"/>
      <protection/>
    </xf>
    <xf numFmtId="56" fontId="5" fillId="0" borderId="20" xfId="0" applyNumberFormat="1" applyFont="1" applyFill="1" applyBorder="1" applyAlignment="1">
      <alignment horizontal="center" vertical="center" shrinkToFit="1"/>
    </xf>
    <xf numFmtId="56" fontId="5" fillId="0" borderId="88" xfId="0" applyNumberFormat="1" applyFont="1" applyFill="1" applyBorder="1" applyAlignment="1">
      <alignment horizontal="center" vertical="center" shrinkToFit="1"/>
    </xf>
    <xf numFmtId="56" fontId="5" fillId="0" borderId="63" xfId="0" applyNumberFormat="1" applyFont="1" applyFill="1" applyBorder="1" applyAlignment="1">
      <alignment horizontal="center" vertical="center" shrinkToFit="1"/>
    </xf>
    <xf numFmtId="0" fontId="5" fillId="0" borderId="20" xfId="0" applyFont="1" applyFill="1" applyBorder="1" applyAlignment="1">
      <alignment horizontal="center" vertical="center" shrinkToFit="1"/>
    </xf>
    <xf numFmtId="0" fontId="5" fillId="0" borderId="63" xfId="0" applyFont="1" applyFill="1" applyBorder="1" applyAlignment="1">
      <alignment horizontal="center" vertical="center" shrinkToFit="1"/>
    </xf>
    <xf numFmtId="0" fontId="5" fillId="0" borderId="64" xfId="0" applyFont="1" applyFill="1" applyBorder="1" applyAlignment="1">
      <alignment horizontal="center" vertical="center" shrinkToFi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63" xfId="0" applyFont="1" applyFill="1" applyBorder="1" applyAlignment="1">
      <alignment horizontal="center" vertical="center" wrapText="1"/>
    </xf>
    <xf numFmtId="0" fontId="6" fillId="0" borderId="64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63" xfId="0" applyFont="1" applyFill="1" applyBorder="1" applyAlignment="1">
      <alignment horizontal="center" vertical="center" wrapText="1"/>
    </xf>
    <xf numFmtId="0" fontId="5" fillId="0" borderId="64" xfId="0" applyFont="1" applyFill="1" applyBorder="1" applyAlignment="1">
      <alignment horizontal="center" vertical="center" wrapText="1"/>
    </xf>
    <xf numFmtId="0" fontId="5" fillId="0" borderId="70" xfId="0" applyFont="1" applyFill="1" applyBorder="1" applyAlignment="1">
      <alignment horizontal="center" vertical="center" shrinkToFit="1"/>
    </xf>
    <xf numFmtId="0" fontId="5" fillId="0" borderId="56" xfId="0" applyFont="1" applyFill="1" applyBorder="1" applyAlignment="1">
      <alignment horizontal="center" vertical="center" shrinkToFit="1"/>
    </xf>
    <xf numFmtId="0" fontId="5" fillId="0" borderId="18" xfId="0" applyFont="1" applyFill="1" applyBorder="1" applyAlignment="1">
      <alignment horizontal="center" vertical="center" shrinkToFit="1"/>
    </xf>
    <xf numFmtId="56" fontId="5" fillId="0" borderId="64" xfId="0" applyNumberFormat="1" applyFont="1" applyFill="1" applyBorder="1" applyAlignment="1">
      <alignment horizontal="center" vertical="center" shrinkToFit="1"/>
    </xf>
    <xf numFmtId="0" fontId="5" fillId="0" borderId="74" xfId="0" applyFont="1" applyFill="1" applyBorder="1" applyAlignment="1">
      <alignment horizontal="center" vertical="center" shrinkToFit="1"/>
    </xf>
    <xf numFmtId="0" fontId="5" fillId="0" borderId="82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 shrinkToFit="1"/>
    </xf>
    <xf numFmtId="56" fontId="5" fillId="0" borderId="74" xfId="0" applyNumberFormat="1" applyFont="1" applyFill="1" applyBorder="1" applyAlignment="1">
      <alignment horizontal="center" vertical="center" shrinkToFit="1"/>
    </xf>
    <xf numFmtId="56" fontId="5" fillId="0" borderId="82" xfId="0" applyNumberFormat="1" applyFont="1" applyFill="1" applyBorder="1" applyAlignment="1">
      <alignment horizontal="center" vertical="center" shrinkToFit="1"/>
    </xf>
    <xf numFmtId="49" fontId="5" fillId="0" borderId="20" xfId="0" applyNumberFormat="1" applyFont="1" applyFill="1" applyBorder="1" applyAlignment="1">
      <alignment horizontal="center" vertical="center" wrapText="1" shrinkToFit="1"/>
    </xf>
    <xf numFmtId="49" fontId="5" fillId="0" borderId="64" xfId="0" applyNumberFormat="1" applyFont="1" applyFill="1" applyBorder="1" applyAlignment="1">
      <alignment horizontal="center" vertical="center" wrapText="1" shrinkToFit="1"/>
    </xf>
    <xf numFmtId="49" fontId="5" fillId="0" borderId="63" xfId="0" applyNumberFormat="1" applyFont="1" applyFill="1" applyBorder="1" applyAlignment="1">
      <alignment horizontal="center" vertical="center" wrapText="1" shrinkToFit="1"/>
    </xf>
    <xf numFmtId="49" fontId="5" fillId="0" borderId="31" xfId="0" applyNumberFormat="1" applyFont="1" applyFill="1" applyBorder="1" applyAlignment="1">
      <alignment horizontal="right" vertical="center" wrapText="1" shrinkToFit="1"/>
    </xf>
    <xf numFmtId="49" fontId="5" fillId="0" borderId="10" xfId="0" applyNumberFormat="1" applyFont="1" applyFill="1" applyBorder="1" applyAlignment="1">
      <alignment horizontal="right" vertical="center" wrapText="1" shrinkToFit="1"/>
    </xf>
    <xf numFmtId="49" fontId="5" fillId="0" borderId="74" xfId="0" applyNumberFormat="1" applyFont="1" applyFill="1" applyBorder="1" applyAlignment="1">
      <alignment horizontal="center" vertical="center" wrapText="1" shrinkToFit="1"/>
    </xf>
    <xf numFmtId="49" fontId="5" fillId="0" borderId="11" xfId="0" applyNumberFormat="1" applyFont="1" applyFill="1" applyBorder="1" applyAlignment="1">
      <alignment horizontal="center" vertical="center" wrapText="1" shrinkToFit="1"/>
    </xf>
    <xf numFmtId="56" fontId="5" fillId="0" borderId="11" xfId="0" applyNumberFormat="1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29" xfId="0" applyFont="1" applyFill="1" applyBorder="1" applyAlignment="1">
      <alignment horizontal="center" vertical="center" shrinkToFit="1"/>
    </xf>
    <xf numFmtId="56" fontId="5" fillId="0" borderId="31" xfId="0" applyNumberFormat="1" applyFont="1" applyFill="1" applyBorder="1" applyAlignment="1">
      <alignment horizontal="center" vertical="center" shrinkToFit="1"/>
    </xf>
    <xf numFmtId="56" fontId="5" fillId="0" borderId="71" xfId="0" applyNumberFormat="1" applyFont="1" applyFill="1" applyBorder="1" applyAlignment="1">
      <alignment horizontal="center" vertical="center" shrinkToFit="1"/>
    </xf>
    <xf numFmtId="56" fontId="5" fillId="0" borderId="10" xfId="0" applyNumberFormat="1" applyFont="1" applyFill="1" applyBorder="1" applyAlignment="1">
      <alignment horizontal="center" vertical="center" shrinkToFit="1"/>
    </xf>
    <xf numFmtId="0" fontId="5" fillId="0" borderId="31" xfId="0" applyFont="1" applyFill="1" applyBorder="1" applyAlignment="1">
      <alignment horizontal="right" vertical="center" shrinkToFit="1"/>
    </xf>
    <xf numFmtId="0" fontId="5" fillId="0" borderId="10" xfId="0" applyFont="1" applyFill="1" applyBorder="1" applyAlignment="1">
      <alignment horizontal="right" vertical="center" shrinkToFit="1"/>
    </xf>
    <xf numFmtId="0" fontId="5" fillId="0" borderId="31" xfId="0" applyFont="1" applyFill="1" applyBorder="1" applyAlignment="1">
      <alignment horizontal="center" vertical="center" shrinkToFit="1"/>
    </xf>
    <xf numFmtId="0" fontId="5" fillId="0" borderId="33" xfId="0" applyFont="1" applyFill="1" applyBorder="1" applyAlignment="1">
      <alignment horizontal="center" vertical="center" shrinkToFit="1"/>
    </xf>
    <xf numFmtId="0" fontId="5" fillId="0" borderId="65" xfId="0" applyFont="1" applyFill="1" applyBorder="1" applyAlignment="1">
      <alignment horizontal="center" vertical="center" shrinkToFit="1"/>
    </xf>
    <xf numFmtId="0" fontId="5" fillId="0" borderId="62" xfId="0" applyFont="1" applyFill="1" applyBorder="1" applyAlignment="1">
      <alignment horizontal="center" vertical="center" shrinkToFit="1"/>
    </xf>
    <xf numFmtId="0" fontId="5" fillId="0" borderId="72" xfId="0" applyFont="1" applyFill="1" applyBorder="1" applyAlignment="1">
      <alignment horizontal="center" vertical="center" shrinkToFit="1"/>
    </xf>
    <xf numFmtId="0" fontId="5" fillId="0" borderId="32" xfId="0" applyFont="1" applyFill="1" applyBorder="1" applyAlignment="1">
      <alignment horizontal="center" vertical="center" shrinkToFit="1"/>
    </xf>
    <xf numFmtId="0" fontId="5" fillId="0" borderId="101" xfId="0" applyFont="1" applyFill="1" applyBorder="1" applyAlignment="1">
      <alignment horizontal="center" vertical="center" shrinkToFit="1"/>
    </xf>
    <xf numFmtId="49" fontId="5" fillId="0" borderId="71" xfId="0" applyNumberFormat="1" applyFont="1" applyFill="1" applyBorder="1" applyAlignment="1">
      <alignment horizontal="right" vertical="center" wrapText="1" shrinkToFit="1"/>
    </xf>
    <xf numFmtId="49" fontId="5" fillId="0" borderId="82" xfId="0" applyNumberFormat="1" applyFont="1" applyFill="1" applyBorder="1" applyAlignment="1">
      <alignment horizontal="center" vertical="center" wrapText="1" shrinkToFit="1"/>
    </xf>
    <xf numFmtId="0" fontId="5" fillId="0" borderId="71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49" fontId="5" fillId="0" borderId="31" xfId="0" applyNumberFormat="1" applyFont="1" applyFill="1" applyBorder="1" applyAlignment="1">
      <alignment horizontal="center" vertical="center" wrapText="1" shrinkToFit="1"/>
    </xf>
    <xf numFmtId="49" fontId="5" fillId="0" borderId="71" xfId="0" applyNumberFormat="1" applyFont="1" applyFill="1" applyBorder="1" applyAlignment="1">
      <alignment horizontal="center" vertical="center" wrapText="1" shrinkToFit="1"/>
    </xf>
    <xf numFmtId="49" fontId="5" fillId="0" borderId="10" xfId="0" applyNumberFormat="1" applyFont="1" applyFill="1" applyBorder="1" applyAlignment="1">
      <alignment horizontal="center" vertical="center" wrapText="1" shrinkToFit="1"/>
    </xf>
    <xf numFmtId="56" fontId="5" fillId="0" borderId="31" xfId="0" applyNumberFormat="1" applyFont="1" applyFill="1" applyBorder="1" applyAlignment="1">
      <alignment horizontal="right" vertical="center" shrinkToFit="1"/>
    </xf>
    <xf numFmtId="0" fontId="5" fillId="0" borderId="71" xfId="0" applyFont="1" applyFill="1" applyBorder="1" applyAlignment="1">
      <alignment horizontal="right" vertical="center" shrinkToFit="1"/>
    </xf>
    <xf numFmtId="176" fontId="26" fillId="0" borderId="36" xfId="0" applyNumberFormat="1" applyFont="1" applyBorder="1" applyAlignment="1" applyProtection="1">
      <alignment horizontal="center" vertical="center" shrinkToFit="1"/>
      <protection locked="0"/>
    </xf>
    <xf numFmtId="176" fontId="26" fillId="0" borderId="37" xfId="0" applyNumberFormat="1" applyFont="1" applyBorder="1" applyAlignment="1" applyProtection="1">
      <alignment horizontal="center" vertical="center" shrinkToFit="1"/>
      <protection locked="0"/>
    </xf>
    <xf numFmtId="176" fontId="26" fillId="0" borderId="40" xfId="0" applyNumberFormat="1" applyFont="1" applyBorder="1" applyAlignment="1" applyProtection="1">
      <alignment horizontal="center" vertical="center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良い" xfId="62"/>
  </cellStyles>
  <dxfs count="4"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87"/>
  <sheetViews>
    <sheetView zoomScale="57" zoomScaleNormal="57" zoomScalePageLayoutView="0" workbookViewId="0" topLeftCell="A1">
      <selection activeCell="A1" sqref="A1:A3"/>
    </sheetView>
  </sheetViews>
  <sheetFormatPr defaultColWidth="9.00390625" defaultRowHeight="17.25" customHeight="1"/>
  <cols>
    <col min="1" max="1" width="11.25390625" style="17" customWidth="1"/>
    <col min="2" max="22" width="3.75390625" style="17" customWidth="1"/>
    <col min="23" max="40" width="5.50390625" style="17" customWidth="1"/>
    <col min="41" max="41" width="3.25390625" style="17" customWidth="1"/>
    <col min="42" max="42" width="8.125" style="17" customWidth="1"/>
    <col min="43" max="51" width="7.50390625" style="17" customWidth="1"/>
    <col min="52" max="16384" width="9.00390625" style="17" customWidth="1"/>
  </cols>
  <sheetData>
    <row r="1" spans="1:51" ht="17.25" customHeight="1">
      <c r="A1" s="307" t="s">
        <v>10</v>
      </c>
      <c r="B1" s="262" t="s">
        <v>16</v>
      </c>
      <c r="C1" s="263"/>
      <c r="D1" s="264"/>
      <c r="E1" s="262" t="s">
        <v>17</v>
      </c>
      <c r="F1" s="263"/>
      <c r="G1" s="264"/>
      <c r="H1" s="262" t="s">
        <v>18</v>
      </c>
      <c r="I1" s="263"/>
      <c r="J1" s="264"/>
      <c r="K1" s="262" t="s">
        <v>19</v>
      </c>
      <c r="L1" s="263"/>
      <c r="M1" s="264"/>
      <c r="N1" s="262" t="s">
        <v>20</v>
      </c>
      <c r="O1" s="263"/>
      <c r="P1" s="264"/>
      <c r="Q1" s="262" t="s">
        <v>21</v>
      </c>
      <c r="R1" s="263"/>
      <c r="S1" s="264"/>
      <c r="T1" s="262" t="s">
        <v>22</v>
      </c>
      <c r="U1" s="263"/>
      <c r="V1" s="264"/>
      <c r="W1" s="271" t="s">
        <v>1</v>
      </c>
      <c r="X1" s="272"/>
      <c r="Y1" s="271" t="s">
        <v>2</v>
      </c>
      <c r="Z1" s="272"/>
      <c r="AA1" s="271" t="s">
        <v>3</v>
      </c>
      <c r="AB1" s="272"/>
      <c r="AC1" s="271" t="s">
        <v>4</v>
      </c>
      <c r="AD1" s="272"/>
      <c r="AE1" s="271" t="s">
        <v>0</v>
      </c>
      <c r="AF1" s="272"/>
      <c r="AG1" s="271" t="s">
        <v>5</v>
      </c>
      <c r="AH1" s="272"/>
      <c r="AI1" s="271" t="s">
        <v>6</v>
      </c>
      <c r="AJ1" s="272"/>
      <c r="AK1" s="271" t="s">
        <v>7</v>
      </c>
      <c r="AL1" s="275"/>
      <c r="AM1" s="303" t="s">
        <v>8</v>
      </c>
      <c r="AN1" s="304"/>
      <c r="AP1" s="18" t="s">
        <v>11</v>
      </c>
      <c r="AQ1" s="19" t="s">
        <v>1</v>
      </c>
      <c r="AR1" s="19" t="s">
        <v>2</v>
      </c>
      <c r="AS1" s="19" t="s">
        <v>3</v>
      </c>
      <c r="AT1" s="19" t="s">
        <v>4</v>
      </c>
      <c r="AU1" s="19" t="s">
        <v>0</v>
      </c>
      <c r="AV1" s="20" t="s">
        <v>5</v>
      </c>
      <c r="AW1" s="20" t="s">
        <v>6</v>
      </c>
      <c r="AX1" s="21" t="s">
        <v>7</v>
      </c>
      <c r="AY1" s="22" t="s">
        <v>8</v>
      </c>
    </row>
    <row r="2" spans="1:51" ht="17.25" customHeight="1">
      <c r="A2" s="308"/>
      <c r="B2" s="265"/>
      <c r="C2" s="266"/>
      <c r="D2" s="267"/>
      <c r="E2" s="265"/>
      <c r="F2" s="266"/>
      <c r="G2" s="267"/>
      <c r="H2" s="265"/>
      <c r="I2" s="266"/>
      <c r="J2" s="267"/>
      <c r="K2" s="265"/>
      <c r="L2" s="266"/>
      <c r="M2" s="267"/>
      <c r="N2" s="265"/>
      <c r="O2" s="266"/>
      <c r="P2" s="267"/>
      <c r="Q2" s="265"/>
      <c r="R2" s="266"/>
      <c r="S2" s="267"/>
      <c r="T2" s="265"/>
      <c r="U2" s="266"/>
      <c r="V2" s="267"/>
      <c r="W2" s="23" t="s">
        <v>11</v>
      </c>
      <c r="X2" s="256" t="s">
        <v>9</v>
      </c>
      <c r="Y2" s="24" t="s">
        <v>11</v>
      </c>
      <c r="Z2" s="256" t="s">
        <v>9</v>
      </c>
      <c r="AA2" s="24" t="s">
        <v>11</v>
      </c>
      <c r="AB2" s="256" t="s">
        <v>9</v>
      </c>
      <c r="AC2" s="23" t="s">
        <v>11</v>
      </c>
      <c r="AD2" s="256" t="s">
        <v>9</v>
      </c>
      <c r="AE2" s="23" t="s">
        <v>11</v>
      </c>
      <c r="AF2" s="256" t="s">
        <v>9</v>
      </c>
      <c r="AG2" s="23" t="s">
        <v>11</v>
      </c>
      <c r="AH2" s="256" t="s">
        <v>9</v>
      </c>
      <c r="AI2" s="24" t="s">
        <v>11</v>
      </c>
      <c r="AJ2" s="256" t="s">
        <v>9</v>
      </c>
      <c r="AK2" s="23" t="s">
        <v>11</v>
      </c>
      <c r="AL2" s="256" t="s">
        <v>9</v>
      </c>
      <c r="AM2" s="25" t="s">
        <v>11</v>
      </c>
      <c r="AN2" s="305" t="s">
        <v>9</v>
      </c>
      <c r="AP2" s="286" t="str">
        <f>B1</f>
        <v>米沢一中</v>
      </c>
      <c r="AQ2" s="244">
        <f>((COUNTIF(E4:V5,"○"))*3)+((COUNTIF(E4:V5,"△"))*1)</f>
        <v>12</v>
      </c>
      <c r="AR2" s="196">
        <f>COUNTIF(E4:V5,"○")</f>
        <v>4</v>
      </c>
      <c r="AS2" s="196">
        <f>COUNTIF(E4:V5,"×")</f>
        <v>0</v>
      </c>
      <c r="AT2" s="249">
        <f>COUNTIF(E4:V5,"△")</f>
        <v>0</v>
      </c>
      <c r="AU2" s="203">
        <f>AE4</f>
        <v>9</v>
      </c>
      <c r="AV2" s="291">
        <f>AG4</f>
        <v>1</v>
      </c>
      <c r="AW2" s="293">
        <f>AU2-AV2</f>
        <v>8</v>
      </c>
      <c r="AX2" s="227">
        <f>AR2/6</f>
        <v>0.6666666666666666</v>
      </c>
      <c r="AY2" s="289">
        <f>RANK(AQ2,(AQ2,AQ4,AQ6,AQ8,AQ10,AQ12,AQ14),0)</f>
        <v>1</v>
      </c>
    </row>
    <row r="3" spans="1:51" ht="17.25" customHeight="1">
      <c r="A3" s="309"/>
      <c r="B3" s="268"/>
      <c r="C3" s="269"/>
      <c r="D3" s="270"/>
      <c r="E3" s="268"/>
      <c r="F3" s="269"/>
      <c r="G3" s="270"/>
      <c r="H3" s="268"/>
      <c r="I3" s="269"/>
      <c r="J3" s="270"/>
      <c r="K3" s="268"/>
      <c r="L3" s="269"/>
      <c r="M3" s="270"/>
      <c r="N3" s="268"/>
      <c r="O3" s="269"/>
      <c r="P3" s="270"/>
      <c r="Q3" s="268"/>
      <c r="R3" s="269"/>
      <c r="S3" s="270"/>
      <c r="T3" s="268"/>
      <c r="U3" s="269"/>
      <c r="V3" s="270"/>
      <c r="W3" s="26" t="s">
        <v>12</v>
      </c>
      <c r="X3" s="257"/>
      <c r="Y3" s="27" t="s">
        <v>12</v>
      </c>
      <c r="Z3" s="257"/>
      <c r="AA3" s="27" t="s">
        <v>12</v>
      </c>
      <c r="AB3" s="257"/>
      <c r="AC3" s="28" t="s">
        <v>12</v>
      </c>
      <c r="AD3" s="257"/>
      <c r="AE3" s="28" t="s">
        <v>12</v>
      </c>
      <c r="AF3" s="257"/>
      <c r="AG3" s="28" t="s">
        <v>12</v>
      </c>
      <c r="AH3" s="257"/>
      <c r="AI3" s="27" t="s">
        <v>12</v>
      </c>
      <c r="AJ3" s="257"/>
      <c r="AK3" s="28" t="s">
        <v>12</v>
      </c>
      <c r="AL3" s="257"/>
      <c r="AM3" s="29" t="s">
        <v>12</v>
      </c>
      <c r="AN3" s="306"/>
      <c r="AP3" s="245"/>
      <c r="AQ3" s="244"/>
      <c r="AR3" s="196"/>
      <c r="AS3" s="196"/>
      <c r="AT3" s="235"/>
      <c r="AU3" s="226"/>
      <c r="AV3" s="292"/>
      <c r="AW3" s="293"/>
      <c r="AX3" s="228"/>
      <c r="AY3" s="295"/>
    </row>
    <row r="4" spans="1:51" ht="17.25" customHeight="1">
      <c r="A4" s="296" t="str">
        <f>B1</f>
        <v>米沢一中</v>
      </c>
      <c r="B4" s="300"/>
      <c r="C4" s="300"/>
      <c r="D4" s="300"/>
      <c r="E4" s="297" t="str">
        <f>IF(E5="","",IF(E5=G5,"△",IF(E5&gt;G5,"○","×")))</f>
        <v>○</v>
      </c>
      <c r="F4" s="298"/>
      <c r="G4" s="299"/>
      <c r="H4" s="297">
        <f>IF(H5="","",IF(H5=J5,"△",IF(H5&gt;J5,"○","×")))</f>
      </c>
      <c r="I4" s="298"/>
      <c r="J4" s="299"/>
      <c r="K4" s="297" t="str">
        <f>IF(K5="","",IF(K5=M5,"△",IF(K5&gt;M5,"○","×")))</f>
        <v>○</v>
      </c>
      <c r="L4" s="298"/>
      <c r="M4" s="299"/>
      <c r="N4" s="297" t="str">
        <f>IF(N5="","",IF(N5=P5,"△",IF(N5&gt;P5,"○","×")))</f>
        <v>○</v>
      </c>
      <c r="O4" s="298"/>
      <c r="P4" s="299"/>
      <c r="Q4" s="297" t="str">
        <f>IF(Q5="","",IF(Q5=S5,"△",IF(Q5&gt;S5,"○","×")))</f>
        <v>○</v>
      </c>
      <c r="R4" s="298"/>
      <c r="S4" s="299"/>
      <c r="T4" s="297">
        <f>IF(T5="","",IF(T5=V5,"△",IF(T5&gt;V5,"○","×")))</f>
      </c>
      <c r="U4" s="298"/>
      <c r="V4" s="299"/>
      <c r="W4" s="215">
        <f>((COUNTIF(B4:V5,"○"))*3)+((COUNTIF(B4:V5,"△"))*1)</f>
        <v>12</v>
      </c>
      <c r="X4" s="301">
        <f>((COUNTIF(B4:V7,"○"))*3)+((COUNTIF(B4:V7,"△"))*1)</f>
        <v>12</v>
      </c>
      <c r="Y4" s="195">
        <f>COUNTIF(B4:V5,"○")</f>
        <v>4</v>
      </c>
      <c r="Z4" s="192">
        <f>SUM(Y4,Y6)</f>
        <v>4</v>
      </c>
      <c r="AA4" s="195">
        <f>COUNTIF(B4:V5,"×")</f>
        <v>0</v>
      </c>
      <c r="AB4" s="192">
        <f>SUM(AA4,AA6)</f>
        <v>0</v>
      </c>
      <c r="AC4" s="195">
        <f>COUNTIF(B4:V5,"△")</f>
        <v>0</v>
      </c>
      <c r="AD4" s="192">
        <f>SUM(AC4,AC6)</f>
        <v>0</v>
      </c>
      <c r="AE4" s="204">
        <f>SUM(T5,Q5,N5,K5,H5,E5)</f>
        <v>9</v>
      </c>
      <c r="AF4" s="192">
        <f>SUM(E5,H5,K5,N5,Q5,T5,E7,H7,K7,N7,Q7,T7)</f>
        <v>9</v>
      </c>
      <c r="AG4" s="204">
        <f>SUM(V5,S5,P5,M5,J5,G5)</f>
        <v>1</v>
      </c>
      <c r="AH4" s="192">
        <f>SUM(G5,J5,M5,P5,S5,V5,G7,J7,M7,P7,S7,V7)</f>
        <v>1</v>
      </c>
      <c r="AI4" s="195">
        <f>AE4-AG4</f>
        <v>8</v>
      </c>
      <c r="AJ4" s="187">
        <f>AF4-AH4</f>
        <v>8</v>
      </c>
      <c r="AK4" s="170">
        <f>Y4/6</f>
        <v>0.6666666666666666</v>
      </c>
      <c r="AL4" s="253">
        <f>Z4/12</f>
        <v>0.3333333333333333</v>
      </c>
      <c r="AM4" s="287">
        <f>RANK(W4,(W4,W8,W12,W16,W20,W24,W28),0)</f>
        <v>1</v>
      </c>
      <c r="AN4" s="282">
        <f>RANK(X4,(X4,X8,X12,X16,X20,X24,X28),0)</f>
        <v>1</v>
      </c>
      <c r="AP4" s="245" t="str">
        <f>E1</f>
        <v>米沢六中</v>
      </c>
      <c r="AQ4" s="231">
        <f>((COUNTIF(B8:V9,"○"))*3)+((COUNTIF(B8:V9,"△"))*1)</f>
        <v>9</v>
      </c>
      <c r="AR4" s="195">
        <f>COUNTIF(B8:V9,"○")</f>
        <v>3</v>
      </c>
      <c r="AS4" s="234">
        <f>COUNTIF(B8:V9,"×")</f>
        <v>2</v>
      </c>
      <c r="AT4" s="234">
        <f>COUNTIF(B8:V9,"△")</f>
        <v>0</v>
      </c>
      <c r="AU4" s="204">
        <f>AE8</f>
        <v>11</v>
      </c>
      <c r="AV4" s="291">
        <f>AG8</f>
        <v>8</v>
      </c>
      <c r="AW4" s="293">
        <f>AU4-AV4</f>
        <v>3</v>
      </c>
      <c r="AX4" s="227">
        <f>AR4/6</f>
        <v>0.5</v>
      </c>
      <c r="AY4" s="294">
        <f>RANK(AQ4,(AQ2,AQ4,AQ6,AQ8,AQ10,AQ12,AQ14),0)</f>
        <v>3</v>
      </c>
    </row>
    <row r="5" spans="1:51" ht="17.25" customHeight="1">
      <c r="A5" s="296"/>
      <c r="B5" s="300"/>
      <c r="C5" s="300"/>
      <c r="D5" s="300"/>
      <c r="E5" s="3">
        <v>2</v>
      </c>
      <c r="F5" s="30" t="s">
        <v>13</v>
      </c>
      <c r="G5" s="4">
        <v>1</v>
      </c>
      <c r="H5" s="3"/>
      <c r="I5" s="30" t="s">
        <v>13</v>
      </c>
      <c r="J5" s="4"/>
      <c r="K5" s="3">
        <v>2</v>
      </c>
      <c r="L5" s="30" t="s">
        <v>13</v>
      </c>
      <c r="M5" s="4">
        <v>0</v>
      </c>
      <c r="N5" s="3">
        <v>4</v>
      </c>
      <c r="O5" s="30" t="s">
        <v>13</v>
      </c>
      <c r="P5" s="4">
        <v>0</v>
      </c>
      <c r="Q5" s="3">
        <v>1</v>
      </c>
      <c r="R5" s="30" t="s">
        <v>13</v>
      </c>
      <c r="S5" s="4">
        <v>0</v>
      </c>
      <c r="T5" s="3"/>
      <c r="U5" s="30" t="s">
        <v>13</v>
      </c>
      <c r="V5" s="4"/>
      <c r="W5" s="215"/>
      <c r="X5" s="301"/>
      <c r="Y5" s="222"/>
      <c r="Z5" s="193"/>
      <c r="AA5" s="222"/>
      <c r="AB5" s="193"/>
      <c r="AC5" s="222"/>
      <c r="AD5" s="193"/>
      <c r="AE5" s="226"/>
      <c r="AF5" s="193"/>
      <c r="AG5" s="226"/>
      <c r="AH5" s="193"/>
      <c r="AI5" s="196"/>
      <c r="AJ5" s="188"/>
      <c r="AK5" s="171"/>
      <c r="AL5" s="253"/>
      <c r="AM5" s="288"/>
      <c r="AN5" s="283"/>
      <c r="AP5" s="245"/>
      <c r="AQ5" s="232"/>
      <c r="AR5" s="233"/>
      <c r="AS5" s="235"/>
      <c r="AT5" s="235"/>
      <c r="AU5" s="226"/>
      <c r="AV5" s="292"/>
      <c r="AW5" s="293"/>
      <c r="AX5" s="228"/>
      <c r="AY5" s="295"/>
    </row>
    <row r="6" spans="1:51" ht="17.25" customHeight="1">
      <c r="A6" s="296"/>
      <c r="B6" s="300"/>
      <c r="C6" s="300"/>
      <c r="D6" s="300"/>
      <c r="E6" s="297">
        <f>IF(E7="","",IF(E7=G7,"△",IF(E7&gt;G7,"○","×")))</f>
      </c>
      <c r="F6" s="298"/>
      <c r="G6" s="299"/>
      <c r="H6" s="297">
        <f>IF(H7="","",IF(H7=J7,"△",IF(H7&gt;J7,"○","×")))</f>
      </c>
      <c r="I6" s="298"/>
      <c r="J6" s="299"/>
      <c r="K6" s="297">
        <f>IF(K7="","",IF(K7=M7,"△",IF(K7&gt;M7,"○","×")))</f>
      </c>
      <c r="L6" s="298"/>
      <c r="M6" s="299"/>
      <c r="N6" s="297">
        <f>IF(N7="","",IF(N7=P7,"△",IF(N7&gt;P7,"○","×")))</f>
      </c>
      <c r="O6" s="298"/>
      <c r="P6" s="299"/>
      <c r="Q6" s="297">
        <f>IF(Q7="","",IF(Q7=S7,"△",IF(Q7&gt;S7,"○","×")))</f>
      </c>
      <c r="R6" s="298"/>
      <c r="S6" s="299"/>
      <c r="T6" s="297">
        <f>IF(T7="","",IF(T7=V7,"△",IF(T7&gt;V7,"○","×")))</f>
      </c>
      <c r="U6" s="298"/>
      <c r="V6" s="299"/>
      <c r="W6" s="216">
        <f>((COUNTIF(B6:V7,"○"))*3)+((COUNTIF(B6:V7,"△"))*1)</f>
        <v>0</v>
      </c>
      <c r="X6" s="301"/>
      <c r="Y6" s="223">
        <f>COUNTIF(B6:V7,"○")</f>
        <v>0</v>
      </c>
      <c r="Z6" s="193"/>
      <c r="AA6" s="223">
        <f>COUNTIF(B6:V7,"×")</f>
        <v>0</v>
      </c>
      <c r="AB6" s="193"/>
      <c r="AC6" s="223">
        <f>COUNTIF(B6:V7,"△")</f>
        <v>0</v>
      </c>
      <c r="AD6" s="193"/>
      <c r="AE6" s="224">
        <f>SUM(T7,Q7,N7,K7,H7,E7)</f>
        <v>0</v>
      </c>
      <c r="AF6" s="193"/>
      <c r="AG6" s="224">
        <f>SUM(V7,S7,P7,M7,J7,G7)</f>
        <v>0</v>
      </c>
      <c r="AH6" s="193"/>
      <c r="AI6" s="190">
        <f>AE6-AG6</f>
        <v>0</v>
      </c>
      <c r="AJ6" s="188"/>
      <c r="AK6" s="180">
        <f>Y6/6</f>
        <v>0</v>
      </c>
      <c r="AL6" s="253"/>
      <c r="AM6" s="182">
        <f>RANK(W6,(W6,W10,W14,W18,W22,W26,W30),0)</f>
        <v>1</v>
      </c>
      <c r="AN6" s="283"/>
      <c r="AP6" s="239" t="str">
        <f>H1</f>
        <v>赤湯中</v>
      </c>
      <c r="AQ6" s="231">
        <f>((COUNTIF(B12:V13,"○"))*3)+((COUNTIF(B12:V13,"△"))*1)</f>
        <v>12</v>
      </c>
      <c r="AR6" s="195">
        <f>COUNTIF(B12:V13,"○")</f>
        <v>4</v>
      </c>
      <c r="AS6" s="234">
        <f>COUNTIF(B12:V13,"×")</f>
        <v>0</v>
      </c>
      <c r="AT6" s="234">
        <f>COUNTIF(B12:V13,"△")</f>
        <v>0</v>
      </c>
      <c r="AU6" s="204">
        <f>AE12</f>
        <v>26</v>
      </c>
      <c r="AV6" s="291">
        <f>AG12</f>
        <v>2</v>
      </c>
      <c r="AW6" s="293">
        <f>AU6-AV6</f>
        <v>24</v>
      </c>
      <c r="AX6" s="227">
        <f>AR6/6</f>
        <v>0.6666666666666666</v>
      </c>
      <c r="AY6" s="294">
        <f>RANK(AQ6,(AQ2,AQ4,AQ6,AQ8,AQ10,AQ12,AQ14),0)</f>
        <v>1</v>
      </c>
    </row>
    <row r="7" spans="1:51" ht="17.25" customHeight="1">
      <c r="A7" s="296"/>
      <c r="B7" s="300"/>
      <c r="C7" s="300"/>
      <c r="D7" s="300"/>
      <c r="E7" s="1"/>
      <c r="F7" s="31" t="s">
        <v>13</v>
      </c>
      <c r="G7" s="2"/>
      <c r="H7" s="1"/>
      <c r="I7" s="31" t="s">
        <v>13</v>
      </c>
      <c r="J7" s="2"/>
      <c r="K7" s="1"/>
      <c r="L7" s="31" t="s">
        <v>13</v>
      </c>
      <c r="M7" s="2"/>
      <c r="N7" s="1"/>
      <c r="O7" s="31" t="s">
        <v>13</v>
      </c>
      <c r="P7" s="2"/>
      <c r="Q7" s="1"/>
      <c r="R7" s="31" t="s">
        <v>13</v>
      </c>
      <c r="S7" s="2"/>
      <c r="T7" s="1"/>
      <c r="U7" s="31" t="s">
        <v>13</v>
      </c>
      <c r="V7" s="2"/>
      <c r="W7" s="217"/>
      <c r="X7" s="302"/>
      <c r="Y7" s="191"/>
      <c r="Z7" s="194"/>
      <c r="AA7" s="223"/>
      <c r="AB7" s="194"/>
      <c r="AC7" s="223"/>
      <c r="AD7" s="194"/>
      <c r="AE7" s="224"/>
      <c r="AF7" s="194"/>
      <c r="AG7" s="224"/>
      <c r="AH7" s="194"/>
      <c r="AI7" s="191"/>
      <c r="AJ7" s="189"/>
      <c r="AK7" s="181"/>
      <c r="AL7" s="253"/>
      <c r="AM7" s="183"/>
      <c r="AN7" s="284"/>
      <c r="AP7" s="239"/>
      <c r="AQ7" s="232"/>
      <c r="AR7" s="233"/>
      <c r="AS7" s="235"/>
      <c r="AT7" s="235"/>
      <c r="AU7" s="203"/>
      <c r="AV7" s="292"/>
      <c r="AW7" s="293"/>
      <c r="AX7" s="228"/>
      <c r="AY7" s="289"/>
    </row>
    <row r="8" spans="1:51" ht="17.25" customHeight="1">
      <c r="A8" s="296" t="str">
        <f>E1</f>
        <v>米沢六中</v>
      </c>
      <c r="B8" s="208" t="str">
        <f>IF(B9="","",IF(B9=D9,"△",IF(B9&gt;D9,"○","×")))</f>
        <v>×</v>
      </c>
      <c r="C8" s="209"/>
      <c r="D8" s="210"/>
      <c r="E8" s="250"/>
      <c r="F8" s="211"/>
      <c r="G8" s="241"/>
      <c r="H8" s="208" t="str">
        <f>IF(H9="","",IF(H9=J9,"△",IF(H9&gt;J9,"○","×")))</f>
        <v>×</v>
      </c>
      <c r="I8" s="209"/>
      <c r="J8" s="210"/>
      <c r="K8" s="208">
        <f>IF(K9="","",IF(K9=M9,"△",IF(K9&gt;M9,"○","×")))</f>
      </c>
      <c r="L8" s="209"/>
      <c r="M8" s="210"/>
      <c r="N8" s="208" t="str">
        <f>IF(N9="","",IF(N9=P9,"△",IF(N9&gt;P9,"○","×")))</f>
        <v>○</v>
      </c>
      <c r="O8" s="209"/>
      <c r="P8" s="210"/>
      <c r="Q8" s="208" t="str">
        <f>IF(Q9="","",IF(Q9=S9,"△",IF(Q9&gt;S9,"○","×")))</f>
        <v>○</v>
      </c>
      <c r="R8" s="209"/>
      <c r="S8" s="210"/>
      <c r="T8" s="208" t="str">
        <f>IF(T9="","",IF(T9=V9,"△",IF(T9&gt;V9,"○","×")))</f>
        <v>○</v>
      </c>
      <c r="U8" s="209"/>
      <c r="V8" s="210"/>
      <c r="W8" s="214">
        <f>((COUNTIF(B8:V9,"○"))*3)+((COUNTIF(B8:V9,"△"))*1)</f>
        <v>9</v>
      </c>
      <c r="X8" s="221">
        <f>((COUNTIF(B8:V11,"○"))*3)+((COUNTIF(B8:V11,"△"))*1)</f>
        <v>9</v>
      </c>
      <c r="Y8" s="195">
        <f>COUNTIF(B8:V9,"○")</f>
        <v>3</v>
      </c>
      <c r="Z8" s="192">
        <f>SUM(Y8,Y10)</f>
        <v>3</v>
      </c>
      <c r="AA8" s="195">
        <f>COUNTIF(B8:V9,"×")</f>
        <v>2</v>
      </c>
      <c r="AB8" s="192">
        <f>SUM(AA8,AA10)</f>
        <v>2</v>
      </c>
      <c r="AC8" s="195">
        <f>COUNTIF(B8:V9,"△")</f>
        <v>0</v>
      </c>
      <c r="AD8" s="192">
        <f>SUM(AC8,AC10)</f>
        <v>0</v>
      </c>
      <c r="AE8" s="204">
        <f>SUM(T9,Q9,N9,K9,H9,B9)</f>
        <v>11</v>
      </c>
      <c r="AF8" s="192">
        <f>SUM(B9,H9,K9,N9,Q9,T9,B11,H11,K11,N11,Q11,T11)</f>
        <v>11</v>
      </c>
      <c r="AG8" s="204">
        <f>SUM(V9,S9,P9,M9,J9,D9)</f>
        <v>8</v>
      </c>
      <c r="AH8" s="192">
        <f>SUM(D9,J9,M9,P9,S9,V9,D11,J11,M11,P11,S11,V11)</f>
        <v>8</v>
      </c>
      <c r="AI8" s="195">
        <f>AE8-AG8</f>
        <v>3</v>
      </c>
      <c r="AJ8" s="187">
        <f>AF8-AH8</f>
        <v>3</v>
      </c>
      <c r="AK8" s="170">
        <f>Y8/6</f>
        <v>0.5</v>
      </c>
      <c r="AL8" s="172">
        <f>Z8/12</f>
        <v>0.25</v>
      </c>
      <c r="AM8" s="287">
        <f>RANK(W8,(W4,W8,W12,W16,W20,W24,W28),0)</f>
        <v>3</v>
      </c>
      <c r="AN8" s="282">
        <f>RANK(X8,(X4,X8,X12,X16,X20,X24,X28),0)</f>
        <v>3</v>
      </c>
      <c r="AP8" s="239" t="str">
        <f>K1</f>
        <v>ながいU</v>
      </c>
      <c r="AQ8" s="231">
        <f>((COUNTIF(B16:V17,"○"))*3)+((COUNTIF(B16:V17,"△"))*1)</f>
        <v>9</v>
      </c>
      <c r="AR8" s="195">
        <f>COUNTIF(B16:V17,"○")</f>
        <v>3</v>
      </c>
      <c r="AS8" s="234">
        <f>COUNTIF(B16:V17,"×")</f>
        <v>2</v>
      </c>
      <c r="AT8" s="234">
        <f>COUNTIF(B16:V17,"△")</f>
        <v>0</v>
      </c>
      <c r="AU8" s="204">
        <f>AE16</f>
        <v>8</v>
      </c>
      <c r="AV8" s="291">
        <f>AG16</f>
        <v>7</v>
      </c>
      <c r="AW8" s="293">
        <f>AU8-AV8</f>
        <v>1</v>
      </c>
      <c r="AX8" s="227">
        <f>AR8/6</f>
        <v>0.5</v>
      </c>
      <c r="AY8" s="294">
        <f>RANK(AQ8,(AQ2,AQ4,AQ6,AQ8,AQ10,AQ12,AQ14),0)</f>
        <v>3</v>
      </c>
    </row>
    <row r="9" spans="1:51" ht="17.25" customHeight="1">
      <c r="A9" s="296"/>
      <c r="B9" s="32">
        <f>IF(G5="","",G5)</f>
        <v>1</v>
      </c>
      <c r="C9" s="30" t="s">
        <v>13</v>
      </c>
      <c r="D9" s="33">
        <f>IF(E5="","",E5)</f>
        <v>2</v>
      </c>
      <c r="E9" s="251"/>
      <c r="F9" s="212"/>
      <c r="G9" s="242"/>
      <c r="H9" s="3">
        <v>2</v>
      </c>
      <c r="I9" s="30" t="s">
        <v>13</v>
      </c>
      <c r="J9" s="4">
        <v>5</v>
      </c>
      <c r="K9" s="3"/>
      <c r="L9" s="30" t="s">
        <v>13</v>
      </c>
      <c r="M9" s="4"/>
      <c r="N9" s="3">
        <v>3</v>
      </c>
      <c r="O9" s="30" t="s">
        <v>13</v>
      </c>
      <c r="P9" s="4">
        <v>1</v>
      </c>
      <c r="Q9" s="3">
        <v>2</v>
      </c>
      <c r="R9" s="30" t="s">
        <v>13</v>
      </c>
      <c r="S9" s="4">
        <v>0</v>
      </c>
      <c r="T9" s="3">
        <v>3</v>
      </c>
      <c r="U9" s="30" t="s">
        <v>13</v>
      </c>
      <c r="V9" s="4">
        <v>0</v>
      </c>
      <c r="W9" s="215"/>
      <c r="X9" s="221"/>
      <c r="Y9" s="222"/>
      <c r="Z9" s="193"/>
      <c r="AA9" s="222"/>
      <c r="AB9" s="193"/>
      <c r="AC9" s="222"/>
      <c r="AD9" s="193"/>
      <c r="AE9" s="226"/>
      <c r="AF9" s="193"/>
      <c r="AG9" s="226"/>
      <c r="AH9" s="193"/>
      <c r="AI9" s="222"/>
      <c r="AJ9" s="188"/>
      <c r="AK9" s="225"/>
      <c r="AL9" s="172"/>
      <c r="AM9" s="288"/>
      <c r="AN9" s="283"/>
      <c r="AP9" s="239"/>
      <c r="AQ9" s="232"/>
      <c r="AR9" s="233"/>
      <c r="AS9" s="235"/>
      <c r="AT9" s="235"/>
      <c r="AU9" s="203"/>
      <c r="AV9" s="292"/>
      <c r="AW9" s="293"/>
      <c r="AX9" s="228"/>
      <c r="AY9" s="295"/>
    </row>
    <row r="10" spans="1:51" ht="17.25" customHeight="1">
      <c r="A10" s="296"/>
      <c r="B10" s="184">
        <f>IF(B11="","",IF(B11=D11,"△",IF(B11&gt;D11,"○","×")))</f>
      </c>
      <c r="C10" s="185"/>
      <c r="D10" s="186"/>
      <c r="E10" s="251"/>
      <c r="F10" s="212"/>
      <c r="G10" s="242"/>
      <c r="H10" s="184">
        <f>IF(H11="","",IF(H11=J11,"△",IF(H11&gt;J11,"○","×")))</f>
      </c>
      <c r="I10" s="185"/>
      <c r="J10" s="186"/>
      <c r="K10" s="184">
        <f>IF(K11="","",IF(K11=M11,"△",IF(K11&gt;M11,"○","×")))</f>
      </c>
      <c r="L10" s="185"/>
      <c r="M10" s="186"/>
      <c r="N10" s="184">
        <f>IF(N11="","",IF(N11=P11,"△",IF(N11&gt;P11,"○","×")))</f>
      </c>
      <c r="O10" s="185"/>
      <c r="P10" s="186"/>
      <c r="Q10" s="184">
        <f>IF(Q11="","",IF(Q11=S11,"△",IF(Q11&gt;S11,"○","×")))</f>
      </c>
      <c r="R10" s="185"/>
      <c r="S10" s="186"/>
      <c r="T10" s="184">
        <f>IF(T11="","",IF(T11=V11,"△",IF(T11&gt;V11,"○","×")))</f>
      </c>
      <c r="U10" s="185"/>
      <c r="V10" s="186"/>
      <c r="W10" s="216">
        <f>((COUNTIF(B10:V11,"○"))*3)+((COUNTIF(B10:V11,"△"))*1)</f>
        <v>0</v>
      </c>
      <c r="X10" s="221"/>
      <c r="Y10" s="223">
        <f>COUNTIF(B10:V11,"○")</f>
        <v>0</v>
      </c>
      <c r="Z10" s="193"/>
      <c r="AA10" s="223">
        <f>COUNTIF(B10:V11,"×")</f>
        <v>0</v>
      </c>
      <c r="AB10" s="193"/>
      <c r="AC10" s="223">
        <f>COUNTIF(B10:V11,"△")</f>
        <v>0</v>
      </c>
      <c r="AD10" s="193"/>
      <c r="AE10" s="224">
        <f>SUM(T11,Q11,N11,K11,H11,B11)</f>
        <v>0</v>
      </c>
      <c r="AF10" s="193"/>
      <c r="AG10" s="224">
        <f>SUM(V11,S11,P11,M11,J11,D11)</f>
        <v>0</v>
      </c>
      <c r="AH10" s="193"/>
      <c r="AI10" s="190">
        <f>AE10-AG10</f>
        <v>0</v>
      </c>
      <c r="AJ10" s="188"/>
      <c r="AK10" s="247">
        <f>Y10/6</f>
        <v>0</v>
      </c>
      <c r="AL10" s="172"/>
      <c r="AM10" s="182">
        <f>RANK(W10,(W6,W10,W14,W18,W22,W26,W30),0)</f>
        <v>1</v>
      </c>
      <c r="AN10" s="283"/>
      <c r="AP10" s="239" t="str">
        <f>N1</f>
        <v>米沢四中</v>
      </c>
      <c r="AQ10" s="231">
        <f>((COUNTIF(B20:V21,"○"))*3)+((COUNTIF(B20:V21,"△"))*1)</f>
        <v>0</v>
      </c>
      <c r="AR10" s="195">
        <f>COUNTIF(B20:V21,"○")</f>
        <v>0</v>
      </c>
      <c r="AS10" s="234">
        <f>COUNTIF(B20:V21,"×")</f>
        <v>4</v>
      </c>
      <c r="AT10" s="234">
        <f>COUNTIF(B20:V21,"△")</f>
        <v>0</v>
      </c>
      <c r="AU10" s="291">
        <f>AE20</f>
        <v>2</v>
      </c>
      <c r="AV10" s="291">
        <f>AG20</f>
        <v>15</v>
      </c>
      <c r="AW10" s="293">
        <f>AU10-AV10</f>
        <v>-13</v>
      </c>
      <c r="AX10" s="227">
        <f>AR10/6</f>
        <v>0</v>
      </c>
      <c r="AY10" s="294">
        <f>RANK(AQ10,(AQ2,AQ4,AQ6,AQ8,AQ10,AQ12,AQ14),0)</f>
        <v>7</v>
      </c>
    </row>
    <row r="11" spans="1:51" ht="17.25" customHeight="1">
      <c r="A11" s="296"/>
      <c r="B11" s="31">
        <f>IF(G7="","",G7)</f>
      </c>
      <c r="C11" s="31" t="s">
        <v>13</v>
      </c>
      <c r="D11" s="31">
        <f>IF(E7="","",E7)</f>
      </c>
      <c r="E11" s="252"/>
      <c r="F11" s="213"/>
      <c r="G11" s="243"/>
      <c r="H11" s="1"/>
      <c r="I11" s="31" t="s">
        <v>13</v>
      </c>
      <c r="J11" s="2"/>
      <c r="K11" s="1"/>
      <c r="L11" s="31" t="s">
        <v>13</v>
      </c>
      <c r="M11" s="2"/>
      <c r="N11" s="1"/>
      <c r="O11" s="31" t="s">
        <v>13</v>
      </c>
      <c r="P11" s="2"/>
      <c r="Q11" s="1"/>
      <c r="R11" s="31" t="s">
        <v>13</v>
      </c>
      <c r="S11" s="2"/>
      <c r="T11" s="1"/>
      <c r="U11" s="31" t="s">
        <v>13</v>
      </c>
      <c r="V11" s="2"/>
      <c r="W11" s="217"/>
      <c r="X11" s="221"/>
      <c r="Y11" s="191"/>
      <c r="Z11" s="194"/>
      <c r="AA11" s="223"/>
      <c r="AB11" s="194"/>
      <c r="AC11" s="223"/>
      <c r="AD11" s="194"/>
      <c r="AE11" s="224"/>
      <c r="AF11" s="194"/>
      <c r="AG11" s="224"/>
      <c r="AH11" s="194"/>
      <c r="AI11" s="191"/>
      <c r="AJ11" s="189"/>
      <c r="AK11" s="248"/>
      <c r="AL11" s="172"/>
      <c r="AM11" s="183"/>
      <c r="AN11" s="284"/>
      <c r="AP11" s="239"/>
      <c r="AQ11" s="232"/>
      <c r="AR11" s="233"/>
      <c r="AS11" s="235"/>
      <c r="AT11" s="235"/>
      <c r="AU11" s="292"/>
      <c r="AV11" s="292"/>
      <c r="AW11" s="293"/>
      <c r="AX11" s="228"/>
      <c r="AY11" s="290"/>
    </row>
    <row r="12" spans="1:51" ht="17.25" customHeight="1">
      <c r="A12" s="285" t="str">
        <f>H1</f>
        <v>赤湯中</v>
      </c>
      <c r="B12" s="208">
        <f>IF(B13="","",IF(B13=D13,"△",IF(B13&gt;D13,"○","×")))</f>
      </c>
      <c r="C12" s="209"/>
      <c r="D12" s="209"/>
      <c r="E12" s="208" t="str">
        <f>IF(E13="","",IF(E13=G13,"△",IF(E13&gt;G13,"○","×")))</f>
        <v>○</v>
      </c>
      <c r="F12" s="209"/>
      <c r="G12" s="210"/>
      <c r="H12" s="211"/>
      <c r="I12" s="211"/>
      <c r="J12" s="241"/>
      <c r="K12" s="208" t="str">
        <f>IF(K13="","",IF(K13=M13,"△",IF(K13&gt;M13,"○","×")))</f>
        <v>○</v>
      </c>
      <c r="L12" s="209"/>
      <c r="M12" s="210"/>
      <c r="N12" s="208" t="str">
        <f>IF(N13="","",IF(N13=P13,"△",IF(N13&gt;P13,"○","×")))</f>
        <v>○</v>
      </c>
      <c r="O12" s="209"/>
      <c r="P12" s="210"/>
      <c r="Q12" s="208">
        <f>IF(Q13="","",IF(Q13=S13,"△",IF(Q13&gt;S13,"○","×")))</f>
      </c>
      <c r="R12" s="209"/>
      <c r="S12" s="210"/>
      <c r="T12" s="208" t="str">
        <f>IF(T13="","",IF(T13=V13,"△",IF(T13&gt;V13,"○","×")))</f>
        <v>○</v>
      </c>
      <c r="U12" s="209"/>
      <c r="V12" s="210"/>
      <c r="W12" s="214">
        <f>((COUNTIF(B12:V13,"○"))*3)+((COUNTIF(B12:V13,"△"))*1)</f>
        <v>12</v>
      </c>
      <c r="X12" s="218">
        <f>((COUNTIF(B12:V15,"○"))*3)+((COUNTIF(B12:V15,"△"))*1)</f>
        <v>12</v>
      </c>
      <c r="Y12" s="195">
        <f>COUNTIF(B12:V13,"○")</f>
        <v>4</v>
      </c>
      <c r="Z12" s="192">
        <f>SUM(Y12,Y14)</f>
        <v>4</v>
      </c>
      <c r="AA12" s="195">
        <f>COUNTIF(B12:V13,"×")</f>
        <v>0</v>
      </c>
      <c r="AB12" s="192">
        <f>SUM(AA12,AA14)</f>
        <v>0</v>
      </c>
      <c r="AC12" s="195">
        <f>COUNTIF(B12:V13,"△")</f>
        <v>0</v>
      </c>
      <c r="AD12" s="192">
        <f>SUM(AC12,AC14)</f>
        <v>0</v>
      </c>
      <c r="AE12" s="204">
        <f>SUM(B13,E13,K13,N13,Q13,T13)</f>
        <v>26</v>
      </c>
      <c r="AF12" s="192">
        <f>SUM(B13,E13,K13,N13,Q13,T13,B15,E15,K15,N15,Q15,T15)</f>
        <v>26</v>
      </c>
      <c r="AG12" s="204">
        <f>SUM(D13,G13,M13,P13,S13,V13)</f>
        <v>2</v>
      </c>
      <c r="AH12" s="192">
        <f>SUM(D13,G13,M13,P13,S13,V13,D15,G15,M15,P15,S15,V15)</f>
        <v>2</v>
      </c>
      <c r="AI12" s="205">
        <f>AE12-AG12</f>
        <v>24</v>
      </c>
      <c r="AJ12" s="187">
        <f>AF12-AH12</f>
        <v>24</v>
      </c>
      <c r="AK12" s="170">
        <f>Y12/6</f>
        <v>0.6666666666666666</v>
      </c>
      <c r="AL12" s="172">
        <f>Z12/12</f>
        <v>0.3333333333333333</v>
      </c>
      <c r="AM12" s="287">
        <f>RANK(W12,(W4,W8,W12,W16,W20,W24,W28),0)</f>
        <v>1</v>
      </c>
      <c r="AN12" s="282">
        <f>RANK(X12,(X4,X8,X12,X16,X20,X24,X28),0)</f>
        <v>1</v>
      </c>
      <c r="AP12" s="239" t="str">
        <f>Q1</f>
        <v>飯豊中</v>
      </c>
      <c r="AQ12" s="231">
        <f>((COUNTIF(B24:V25,"○"))*3)+((COUNTIF(B24:V25,"△"))*1)</f>
        <v>1</v>
      </c>
      <c r="AR12" s="195">
        <f>COUNTIF(B24:V25,"○")</f>
        <v>0</v>
      </c>
      <c r="AS12" s="234">
        <f>COUNTIF(B24:V25,"×")</f>
        <v>3</v>
      </c>
      <c r="AT12" s="234">
        <f>COUNTIF(B24:V25,"△")</f>
        <v>1</v>
      </c>
      <c r="AU12" s="203">
        <f>AE24</f>
        <v>3</v>
      </c>
      <c r="AV12" s="291">
        <f>AG24</f>
        <v>9</v>
      </c>
      <c r="AW12" s="293">
        <f>AU12-AV12</f>
        <v>-6</v>
      </c>
      <c r="AX12" s="227">
        <f>AR12/6</f>
        <v>0</v>
      </c>
      <c r="AY12" s="289">
        <f>RANK(AQ12,(AQ2,AQ4,AQ6,AQ8,AQ10,AQ12,AQ14),0)</f>
        <v>5</v>
      </c>
    </row>
    <row r="13" spans="1:51" ht="17.25" customHeight="1">
      <c r="A13" s="285"/>
      <c r="B13" s="32">
        <f>IF(J5="","",J5)</f>
      </c>
      <c r="C13" s="30" t="s">
        <v>13</v>
      </c>
      <c r="D13" s="30">
        <f>IF(H5="","",H5)</f>
      </c>
      <c r="E13" s="32">
        <f>IF(J9="","",J9)</f>
        <v>5</v>
      </c>
      <c r="F13" s="30" t="s">
        <v>13</v>
      </c>
      <c r="G13" s="33">
        <f>IF(H9="","",H9)</f>
        <v>2</v>
      </c>
      <c r="H13" s="212"/>
      <c r="I13" s="212"/>
      <c r="J13" s="242"/>
      <c r="K13" s="3">
        <v>4</v>
      </c>
      <c r="L13" s="30" t="s">
        <v>13</v>
      </c>
      <c r="M13" s="4">
        <v>0</v>
      </c>
      <c r="N13" s="3">
        <v>6</v>
      </c>
      <c r="O13" s="30" t="s">
        <v>13</v>
      </c>
      <c r="P13" s="4">
        <v>0</v>
      </c>
      <c r="Q13" s="3"/>
      <c r="R13" s="30" t="s">
        <v>13</v>
      </c>
      <c r="S13" s="4"/>
      <c r="T13" s="3">
        <v>11</v>
      </c>
      <c r="U13" s="30" t="s">
        <v>13</v>
      </c>
      <c r="V13" s="4">
        <v>0</v>
      </c>
      <c r="W13" s="215"/>
      <c r="X13" s="218"/>
      <c r="Y13" s="196"/>
      <c r="Z13" s="193"/>
      <c r="AA13" s="196"/>
      <c r="AB13" s="193"/>
      <c r="AC13" s="222"/>
      <c r="AD13" s="193"/>
      <c r="AE13" s="203"/>
      <c r="AF13" s="193"/>
      <c r="AG13" s="226"/>
      <c r="AH13" s="193"/>
      <c r="AI13" s="196"/>
      <c r="AJ13" s="188"/>
      <c r="AK13" s="171"/>
      <c r="AL13" s="172"/>
      <c r="AM13" s="281"/>
      <c r="AN13" s="283"/>
      <c r="AP13" s="239"/>
      <c r="AQ13" s="232"/>
      <c r="AR13" s="233"/>
      <c r="AS13" s="235"/>
      <c r="AT13" s="235"/>
      <c r="AU13" s="203"/>
      <c r="AV13" s="292"/>
      <c r="AW13" s="293"/>
      <c r="AX13" s="228"/>
      <c r="AY13" s="290"/>
    </row>
    <row r="14" spans="1:51" ht="17.25" customHeight="1">
      <c r="A14" s="285"/>
      <c r="B14" s="184">
        <f>IF(B15="","",IF(B15=D15,"△",IF(B15&gt;D15,"○","×")))</f>
      </c>
      <c r="C14" s="185"/>
      <c r="D14" s="185"/>
      <c r="E14" s="184">
        <f>IF(E15="","",IF(E15=G15,"△",IF(E15&gt;G15,"○","×")))</f>
      </c>
      <c r="F14" s="185"/>
      <c r="G14" s="186"/>
      <c r="H14" s="212"/>
      <c r="I14" s="212"/>
      <c r="J14" s="242"/>
      <c r="K14" s="184">
        <f>IF(K15="","",IF(K15=M15,"△",IF(K15&gt;M15,"○","×")))</f>
      </c>
      <c r="L14" s="185"/>
      <c r="M14" s="186"/>
      <c r="N14" s="184">
        <f>IF(N15="","",IF(N15=P15,"△",IF(N15&gt;P15,"○","×")))</f>
      </c>
      <c r="O14" s="185"/>
      <c r="P14" s="186"/>
      <c r="Q14" s="184">
        <f>IF(Q15="","",IF(Q15=S15,"△",IF(Q15&gt;S15,"○","×")))</f>
      </c>
      <c r="R14" s="185"/>
      <c r="S14" s="186"/>
      <c r="T14" s="184">
        <f>IF(T15="","",IF(T15=V15,"△",IF(T15&gt;V15,"○","×")))</f>
      </c>
      <c r="U14" s="185"/>
      <c r="V14" s="186"/>
      <c r="W14" s="216">
        <f>((COUNTIF(B14:V15,"○"))*3)+((COUNTIF(B14:V15,"△"))*1)</f>
        <v>0</v>
      </c>
      <c r="X14" s="218"/>
      <c r="Y14" s="190">
        <f>COUNTIF(B14:V15,"○")</f>
        <v>0</v>
      </c>
      <c r="Z14" s="193"/>
      <c r="AA14" s="190">
        <f>COUNTIF(B14:V15,"×")</f>
        <v>0</v>
      </c>
      <c r="AB14" s="193"/>
      <c r="AC14" s="223">
        <f>COUNTIF(B14:V15,"△")</f>
        <v>0</v>
      </c>
      <c r="AD14" s="193"/>
      <c r="AE14" s="224">
        <f>SUM(B15,E15,K15,N15,Q15,T15)</f>
        <v>0</v>
      </c>
      <c r="AF14" s="193"/>
      <c r="AG14" s="224">
        <f>SUM(D15,G15,M15,P15,S15,V15)</f>
        <v>0</v>
      </c>
      <c r="AH14" s="193"/>
      <c r="AI14" s="190">
        <f>AE14-AG14</f>
        <v>0</v>
      </c>
      <c r="AJ14" s="188"/>
      <c r="AK14" s="180">
        <f>Y14/6</f>
        <v>0</v>
      </c>
      <c r="AL14" s="172"/>
      <c r="AM14" s="182">
        <f>RANK(W14,(W6,W10,W14,W18,W22,W26,W30),0)</f>
        <v>1</v>
      </c>
      <c r="AN14" s="283"/>
      <c r="AP14" s="239" t="str">
        <f>T1</f>
        <v>沖郷中</v>
      </c>
      <c r="AQ14" s="244">
        <f>((COUNTIF(B28:V29,"○"))*3)+((COUNTIF(B28:V29,"△"))*1)</f>
        <v>1</v>
      </c>
      <c r="AR14" s="196">
        <f>COUNTIF(B28:V29,"○")</f>
        <v>0</v>
      </c>
      <c r="AS14" s="196">
        <f>COUNTIF(B28:V29,"×")</f>
        <v>3</v>
      </c>
      <c r="AT14" s="234">
        <f>COUNTIF(B28:V29,"△")</f>
        <v>1</v>
      </c>
      <c r="AU14" s="291">
        <f>AE28</f>
        <v>3</v>
      </c>
      <c r="AV14" s="291">
        <f>AG28</f>
        <v>20</v>
      </c>
      <c r="AW14" s="293">
        <f>AU14-AV14</f>
        <v>-17</v>
      </c>
      <c r="AX14" s="227">
        <f>AR14/6</f>
        <v>0</v>
      </c>
      <c r="AY14" s="289">
        <f>RANK(AQ14,(AQ2,AQ4,AQ6,AQ8,AQ10,AQ12,AQ14),0)</f>
        <v>5</v>
      </c>
    </row>
    <row r="15" spans="1:51" ht="17.25" customHeight="1">
      <c r="A15" s="285"/>
      <c r="B15" s="31">
        <f>IF(J7="","",J7)</f>
      </c>
      <c r="C15" s="31" t="s">
        <v>13</v>
      </c>
      <c r="D15" s="31">
        <f>IF(H7="","",H7)</f>
      </c>
      <c r="E15" s="34">
        <f>IF(J11="","",J11)</f>
      </c>
      <c r="F15" s="31" t="s">
        <v>13</v>
      </c>
      <c r="G15" s="35">
        <f>IF(H11="","",H11)</f>
      </c>
      <c r="H15" s="213"/>
      <c r="I15" s="213"/>
      <c r="J15" s="243"/>
      <c r="K15" s="1"/>
      <c r="L15" s="31" t="s">
        <v>13</v>
      </c>
      <c r="M15" s="2"/>
      <c r="N15" s="1"/>
      <c r="O15" s="31" t="s">
        <v>13</v>
      </c>
      <c r="P15" s="2"/>
      <c r="Q15" s="1"/>
      <c r="R15" s="31" t="s">
        <v>13</v>
      </c>
      <c r="S15" s="2"/>
      <c r="T15" s="1"/>
      <c r="U15" s="31" t="s">
        <v>13</v>
      </c>
      <c r="V15" s="2"/>
      <c r="W15" s="217"/>
      <c r="X15" s="218"/>
      <c r="Y15" s="191"/>
      <c r="Z15" s="194"/>
      <c r="AA15" s="191"/>
      <c r="AB15" s="194"/>
      <c r="AC15" s="223"/>
      <c r="AD15" s="194"/>
      <c r="AE15" s="207"/>
      <c r="AF15" s="194"/>
      <c r="AG15" s="224"/>
      <c r="AH15" s="194"/>
      <c r="AI15" s="191"/>
      <c r="AJ15" s="189"/>
      <c r="AK15" s="181"/>
      <c r="AL15" s="172"/>
      <c r="AM15" s="183"/>
      <c r="AN15" s="284"/>
      <c r="AP15" s="239"/>
      <c r="AQ15" s="232"/>
      <c r="AR15" s="233"/>
      <c r="AS15" s="233"/>
      <c r="AT15" s="235"/>
      <c r="AU15" s="292"/>
      <c r="AV15" s="292"/>
      <c r="AW15" s="293"/>
      <c r="AX15" s="228"/>
      <c r="AY15" s="290"/>
    </row>
    <row r="16" spans="1:51" ht="17.25" customHeight="1">
      <c r="A16" s="285" t="str">
        <f>K1</f>
        <v>ながいU</v>
      </c>
      <c r="B16" s="208" t="str">
        <f>IF(B17="","",IF(B17=D17,"△",IF(B17&gt;D17,"○","×")))</f>
        <v>×</v>
      </c>
      <c r="C16" s="209"/>
      <c r="D16" s="209"/>
      <c r="E16" s="208">
        <f>IF(E17="","",IF(E17=G17,"△",IF(E17&gt;G17,"○","×")))</f>
      </c>
      <c r="F16" s="209"/>
      <c r="G16" s="210"/>
      <c r="H16" s="209" t="str">
        <f>IF(H17="","",IF(H17=J17,"△",IF(H17&gt;J17,"○","×")))</f>
        <v>×</v>
      </c>
      <c r="I16" s="209"/>
      <c r="J16" s="210"/>
      <c r="K16" s="211"/>
      <c r="L16" s="211"/>
      <c r="M16" s="211"/>
      <c r="N16" s="208" t="str">
        <f>IF(N17="","",IF(N17=P17,"△",IF(N17&gt;P17,"○","×")))</f>
        <v>○</v>
      </c>
      <c r="O16" s="209"/>
      <c r="P16" s="210"/>
      <c r="Q16" s="208" t="str">
        <f>IF(Q17="","",IF(Q17=S17,"△",IF(Q17&gt;S17,"○","×")))</f>
        <v>○</v>
      </c>
      <c r="R16" s="209"/>
      <c r="S16" s="210"/>
      <c r="T16" s="208" t="str">
        <f>IF(T17="","",IF(T17=V17,"△",IF(T17&gt;V17,"○","×")))</f>
        <v>○</v>
      </c>
      <c r="U16" s="209"/>
      <c r="V16" s="210"/>
      <c r="W16" s="214">
        <f>((COUNTIF(B16:V17,"○"))*3)+((COUNTIF(B16:V17,"△"))*1)</f>
        <v>9</v>
      </c>
      <c r="X16" s="218">
        <f>((COUNTIF(B16:V19,"○"))*3)+((COUNTIF(B16:V19,"△"))*1)</f>
        <v>9</v>
      </c>
      <c r="Y16" s="195">
        <f>COUNTIF(B16:V17,"○")</f>
        <v>3</v>
      </c>
      <c r="Z16" s="192">
        <f>SUM(Y16,Y18)</f>
        <v>3</v>
      </c>
      <c r="AA16" s="195">
        <f>COUNTIF(B16:V17,"×")</f>
        <v>2</v>
      </c>
      <c r="AB16" s="192">
        <f>SUM(AA16,AA18)</f>
        <v>2</v>
      </c>
      <c r="AC16" s="195">
        <f>COUNTIF(B16:V17,"△")</f>
        <v>0</v>
      </c>
      <c r="AD16" s="192">
        <f>SUM(AC16,AC18)</f>
        <v>0</v>
      </c>
      <c r="AE16" s="204">
        <f>SUM(B17,E17,H17,N17,Q17,T17)</f>
        <v>8</v>
      </c>
      <c r="AF16" s="192">
        <f>SUM(B17,E17,H17,N17,Q17,T17,B19,E19,H19,N19,Q19,T19)</f>
        <v>8</v>
      </c>
      <c r="AG16" s="204">
        <f>SUM(D17,G17,J17,P17,S17,V17)</f>
        <v>7</v>
      </c>
      <c r="AH16" s="192">
        <f>SUM(D17,G17,J17,P17,S17,V17,D19,G19,J19,P19,S19,V19)</f>
        <v>7</v>
      </c>
      <c r="AI16" s="205">
        <f>AE16-AG16</f>
        <v>1</v>
      </c>
      <c r="AJ16" s="187">
        <f>AF16-AH16</f>
        <v>1</v>
      </c>
      <c r="AK16" s="170">
        <f>Y16/6</f>
        <v>0.5</v>
      </c>
      <c r="AL16" s="172">
        <f>Z16/12</f>
        <v>0.25</v>
      </c>
      <c r="AM16" s="287">
        <f>RANK(W16,(W4,W8,W12,W16,W20,W24,W28),0)</f>
        <v>3</v>
      </c>
      <c r="AN16" s="282">
        <f>RANK(X16,(X4,X8,X12,X16,X20,X24,X28),0)</f>
        <v>3</v>
      </c>
      <c r="AP16" s="36"/>
      <c r="AQ16" s="11"/>
      <c r="AR16" s="12"/>
      <c r="AS16" s="12"/>
      <c r="AT16" s="12"/>
      <c r="AU16" s="13"/>
      <c r="AV16" s="13"/>
      <c r="AW16" s="12"/>
      <c r="AX16" s="14"/>
      <c r="AY16" s="15"/>
    </row>
    <row r="17" spans="1:51" ht="17.25" customHeight="1">
      <c r="A17" s="285"/>
      <c r="B17" s="32">
        <f>IF(M5="","",M5)</f>
        <v>0</v>
      </c>
      <c r="C17" s="30" t="s">
        <v>13</v>
      </c>
      <c r="D17" s="30">
        <f>IF(K5="","",K5)</f>
        <v>2</v>
      </c>
      <c r="E17" s="32">
        <f>IF(M9="","",M9)</f>
      </c>
      <c r="F17" s="30" t="s">
        <v>13</v>
      </c>
      <c r="G17" s="33">
        <f>IF(K9="","",K9)</f>
      </c>
      <c r="H17" s="30">
        <f>IF(M13="","",M13)</f>
        <v>0</v>
      </c>
      <c r="I17" s="30" t="s">
        <v>13</v>
      </c>
      <c r="J17" s="33">
        <f>IF(K13="","",K13)</f>
        <v>4</v>
      </c>
      <c r="K17" s="212"/>
      <c r="L17" s="212"/>
      <c r="M17" s="212"/>
      <c r="N17" s="3">
        <v>2</v>
      </c>
      <c r="O17" s="30" t="s">
        <v>13</v>
      </c>
      <c r="P17" s="4">
        <v>1</v>
      </c>
      <c r="Q17" s="3">
        <v>3</v>
      </c>
      <c r="R17" s="30" t="s">
        <v>13</v>
      </c>
      <c r="S17" s="4">
        <v>0</v>
      </c>
      <c r="T17" s="3">
        <v>3</v>
      </c>
      <c r="U17" s="30" t="s">
        <v>13</v>
      </c>
      <c r="V17" s="4">
        <v>0</v>
      </c>
      <c r="W17" s="215"/>
      <c r="X17" s="218"/>
      <c r="Y17" s="222"/>
      <c r="Z17" s="193"/>
      <c r="AA17" s="196"/>
      <c r="AB17" s="193"/>
      <c r="AC17" s="196"/>
      <c r="AD17" s="193"/>
      <c r="AE17" s="226"/>
      <c r="AF17" s="193"/>
      <c r="AG17" s="226"/>
      <c r="AH17" s="193"/>
      <c r="AI17" s="196"/>
      <c r="AJ17" s="188"/>
      <c r="AK17" s="171"/>
      <c r="AL17" s="172"/>
      <c r="AM17" s="288"/>
      <c r="AN17" s="283"/>
      <c r="AP17" s="18" t="s">
        <v>12</v>
      </c>
      <c r="AQ17" s="19" t="s">
        <v>1</v>
      </c>
      <c r="AR17" s="19" t="s">
        <v>2</v>
      </c>
      <c r="AS17" s="19" t="s">
        <v>3</v>
      </c>
      <c r="AT17" s="19" t="s">
        <v>4</v>
      </c>
      <c r="AU17" s="19" t="s">
        <v>0</v>
      </c>
      <c r="AV17" s="19" t="s">
        <v>5</v>
      </c>
      <c r="AW17" s="19" t="s">
        <v>6</v>
      </c>
      <c r="AX17" s="37" t="s">
        <v>7</v>
      </c>
      <c r="AY17" s="10" t="s">
        <v>8</v>
      </c>
    </row>
    <row r="18" spans="1:51" ht="17.25" customHeight="1">
      <c r="A18" s="285"/>
      <c r="B18" s="184">
        <f>IF(B19="","",IF(B19=D19,"△",IF(B19&gt;D19,"○","×")))</f>
      </c>
      <c r="C18" s="185"/>
      <c r="D18" s="185"/>
      <c r="E18" s="184">
        <f>IF(E19="","",IF(E19=G19,"△",IF(E19&gt;G19,"○","×")))</f>
      </c>
      <c r="F18" s="185"/>
      <c r="G18" s="186"/>
      <c r="H18" s="185">
        <f>IF(H19="","",IF(H19=J19,"△",IF(H19&gt;J19,"○","×")))</f>
      </c>
      <c r="I18" s="185"/>
      <c r="J18" s="186"/>
      <c r="K18" s="212"/>
      <c r="L18" s="212"/>
      <c r="M18" s="212"/>
      <c r="N18" s="184">
        <f>IF(N19="","",IF(N19=P19,"△",IF(N19&gt;P19,"○","×")))</f>
      </c>
      <c r="O18" s="185"/>
      <c r="P18" s="186"/>
      <c r="Q18" s="184">
        <f>IF(Q19="","",IF(Q19=S19,"△",IF(Q19&gt;S19,"○","×")))</f>
      </c>
      <c r="R18" s="185"/>
      <c r="S18" s="186"/>
      <c r="T18" s="184">
        <f>IF(T19="","",IF(T19=V19,"△",IF(T19&gt;V19,"○","×")))</f>
      </c>
      <c r="U18" s="185"/>
      <c r="V18" s="186"/>
      <c r="W18" s="216">
        <f>((COUNTIF(B18:V19,"○"))*3)+((COUNTIF(B18:V19,"△"))*1)</f>
        <v>0</v>
      </c>
      <c r="X18" s="218"/>
      <c r="Y18" s="223">
        <f>COUNTIF(B18:V19,"○")</f>
        <v>0</v>
      </c>
      <c r="Z18" s="193"/>
      <c r="AA18" s="190">
        <f>COUNTIF(B18:V19,"×")</f>
        <v>0</v>
      </c>
      <c r="AB18" s="193"/>
      <c r="AC18" s="190">
        <f>COUNTIF(B18:V19,"△")</f>
        <v>0</v>
      </c>
      <c r="AD18" s="193"/>
      <c r="AE18" s="224">
        <f>SUM(B19,E19,H19,N19,Q19,T19)</f>
        <v>0</v>
      </c>
      <c r="AF18" s="193"/>
      <c r="AG18" s="224">
        <f>SUM(D19,G19,J19,P19,S19,V19)</f>
        <v>0</v>
      </c>
      <c r="AH18" s="193"/>
      <c r="AI18" s="190">
        <f>AE18-AG18</f>
        <v>0</v>
      </c>
      <c r="AJ18" s="188"/>
      <c r="AK18" s="180">
        <f>Y18/6</f>
        <v>0</v>
      </c>
      <c r="AL18" s="172"/>
      <c r="AM18" s="255">
        <f>RANK(W18,(W6,W10,W14,W18,W22,W26,W30),0)</f>
        <v>1</v>
      </c>
      <c r="AN18" s="283"/>
      <c r="AP18" s="286" t="str">
        <f>B1</f>
        <v>米沢一中</v>
      </c>
      <c r="AQ18" s="199">
        <f>((COUNTIF(E6:V7,"○"))*3)+((COUNTIF(E6:V7,"△"))*1)</f>
        <v>0</v>
      </c>
      <c r="AR18" s="200">
        <f>COUNTIF(E6:V7,"○")</f>
        <v>0</v>
      </c>
      <c r="AS18" s="200">
        <f>COUNTIF(E6:V7,"×")</f>
        <v>0</v>
      </c>
      <c r="AT18" s="200">
        <f>COUNTIF(B6:V7,"△")</f>
        <v>0</v>
      </c>
      <c r="AU18" s="278">
        <f>AE6</f>
        <v>0</v>
      </c>
      <c r="AV18" s="278">
        <f>AG6</f>
        <v>0</v>
      </c>
      <c r="AW18" s="200">
        <f>AU18-AV18</f>
        <v>0</v>
      </c>
      <c r="AX18" s="197">
        <f>AR18/6</f>
        <v>0</v>
      </c>
      <c r="AY18" s="198">
        <f>RANK(AQ18,(AQ18,AQ20,AQ22,AQ24,AQ26,AQ28,AQ30),0)</f>
        <v>1</v>
      </c>
    </row>
    <row r="19" spans="1:51" ht="17.25" customHeight="1">
      <c r="A19" s="285"/>
      <c r="B19" s="31">
        <f>IF(M7="","",M7)</f>
      </c>
      <c r="C19" s="31" t="s">
        <v>13</v>
      </c>
      <c r="D19" s="31">
        <f>IF(K7="","",K7)</f>
      </c>
      <c r="E19" s="32">
        <f>IF(M11="","",M11)</f>
      </c>
      <c r="F19" s="31" t="s">
        <v>13</v>
      </c>
      <c r="G19" s="33">
        <f>IF(K11="","",K11)</f>
      </c>
      <c r="H19" s="31">
        <f>IF(M15="","",M15)</f>
      </c>
      <c r="I19" s="31" t="s">
        <v>13</v>
      </c>
      <c r="J19" s="35">
        <f>IF(K15="","",K15)</f>
      </c>
      <c r="K19" s="213"/>
      <c r="L19" s="213"/>
      <c r="M19" s="213"/>
      <c r="N19" s="1"/>
      <c r="O19" s="31" t="s">
        <v>13</v>
      </c>
      <c r="P19" s="2"/>
      <c r="Q19" s="1"/>
      <c r="R19" s="31" t="s">
        <v>13</v>
      </c>
      <c r="S19" s="2"/>
      <c r="T19" s="1"/>
      <c r="U19" s="31" t="s">
        <v>13</v>
      </c>
      <c r="V19" s="2"/>
      <c r="W19" s="217"/>
      <c r="X19" s="218"/>
      <c r="Y19" s="223"/>
      <c r="Z19" s="194"/>
      <c r="AA19" s="191"/>
      <c r="AB19" s="194"/>
      <c r="AC19" s="191"/>
      <c r="AD19" s="194"/>
      <c r="AE19" s="207"/>
      <c r="AF19" s="194"/>
      <c r="AG19" s="224"/>
      <c r="AH19" s="194"/>
      <c r="AI19" s="191"/>
      <c r="AJ19" s="189"/>
      <c r="AK19" s="181"/>
      <c r="AL19" s="172"/>
      <c r="AM19" s="183"/>
      <c r="AN19" s="284"/>
      <c r="AP19" s="246"/>
      <c r="AQ19" s="199"/>
      <c r="AR19" s="200"/>
      <c r="AS19" s="200"/>
      <c r="AT19" s="200"/>
      <c r="AU19" s="278"/>
      <c r="AV19" s="278"/>
      <c r="AW19" s="200"/>
      <c r="AX19" s="197"/>
      <c r="AY19" s="198"/>
    </row>
    <row r="20" spans="1:51" ht="17.25" customHeight="1">
      <c r="A20" s="285" t="str">
        <f>N1</f>
        <v>米沢四中</v>
      </c>
      <c r="B20" s="208" t="str">
        <f>IF(B21="","",IF(B21=D21,"△",IF(B21&gt;D21,"○","×")))</f>
        <v>×</v>
      </c>
      <c r="C20" s="209"/>
      <c r="D20" s="209"/>
      <c r="E20" s="208" t="str">
        <f>IF(E21="","",IF(E21=G21,"△",IF(E21&gt;G21,"○","×")))</f>
        <v>×</v>
      </c>
      <c r="F20" s="209"/>
      <c r="G20" s="210"/>
      <c r="H20" s="209" t="str">
        <f>IF(H21="","",IF(H21=J21,"△",IF(H21&gt;J21,"○","×")))</f>
        <v>×</v>
      </c>
      <c r="I20" s="209"/>
      <c r="J20" s="210"/>
      <c r="K20" s="208" t="str">
        <f>IF(K21="","",IF(K21=M21,"△",IF(K21&gt;M21,"○","×")))</f>
        <v>×</v>
      </c>
      <c r="L20" s="209"/>
      <c r="M20" s="210"/>
      <c r="N20" s="211"/>
      <c r="O20" s="211"/>
      <c r="P20" s="211"/>
      <c r="Q20" s="208">
        <f>IF(Q21="","",IF(Q21=S21,"△",IF(Q21&gt;S21,"○","×")))</f>
      </c>
      <c r="R20" s="209"/>
      <c r="S20" s="210"/>
      <c r="T20" s="208">
        <f>IF(T21="","",IF(T21=V21,"△",IF(T21&gt;V21,"○","×")))</f>
      </c>
      <c r="U20" s="209"/>
      <c r="V20" s="210"/>
      <c r="W20" s="214">
        <f>((COUNTIF(B20:V21,"○"))*3)+((COUNTIF(B20:V21,"△"))*1)</f>
        <v>0</v>
      </c>
      <c r="X20" s="218">
        <f>((COUNTIF(B20:V23,"○"))*3)+((COUNTIF(B20:V23,"△"))*1)</f>
        <v>0</v>
      </c>
      <c r="Y20" s="195">
        <f>COUNTIF(B20:V21,"○")</f>
        <v>0</v>
      </c>
      <c r="Z20" s="192">
        <f>SUM(Y20,Y22)</f>
        <v>0</v>
      </c>
      <c r="AA20" s="195">
        <f>COUNTIF(B20:V21,"×")</f>
        <v>4</v>
      </c>
      <c r="AB20" s="192">
        <f>SUM(AA20,AA22)</f>
        <v>4</v>
      </c>
      <c r="AC20" s="195">
        <f>COUNTIF(B20:V21,"△")</f>
        <v>0</v>
      </c>
      <c r="AD20" s="192">
        <f>SUM(AC20,AC22)</f>
        <v>0</v>
      </c>
      <c r="AE20" s="203">
        <f>SUM(B21,E21,H21,K21,Q21,T21)</f>
        <v>2</v>
      </c>
      <c r="AF20" s="192">
        <f>SUM(B21,E21,H21,K21,Q21,T21,B23,E23,H23,K23,Q23,T23)</f>
        <v>2</v>
      </c>
      <c r="AG20" s="204">
        <f>SUM(D21,G21,J21,M21,S21,V21)</f>
        <v>15</v>
      </c>
      <c r="AH20" s="192">
        <f>SUM(D21,G21,J21,M21,S21,V21,D23,G23,J23,M23,S23,V23)</f>
        <v>15</v>
      </c>
      <c r="AI20" s="205">
        <f>AE20-AG20</f>
        <v>-13</v>
      </c>
      <c r="AJ20" s="187">
        <f>AF20-AH20</f>
        <v>-13</v>
      </c>
      <c r="AK20" s="170">
        <f>Y20/6</f>
        <v>0</v>
      </c>
      <c r="AL20" s="172">
        <f>Z20/12</f>
        <v>0</v>
      </c>
      <c r="AM20" s="287">
        <f>RANK(W20,(W4,W8,W12,W16,W20,W24,W28),0)</f>
        <v>7</v>
      </c>
      <c r="AN20" s="282">
        <f>RANK(X20,(X4,X8,X12,X16,X20,X24,X28),0)</f>
        <v>7</v>
      </c>
      <c r="AP20" s="245" t="str">
        <f>E1</f>
        <v>米沢六中</v>
      </c>
      <c r="AQ20" s="199">
        <f>((COUNTIF(B10:V11,"○"))*3)+((COUNTIF(B14:V15,"△"))*1)</f>
        <v>0</v>
      </c>
      <c r="AR20" s="200">
        <f>COUNTIF(B10:V11,"○")</f>
        <v>0</v>
      </c>
      <c r="AS20" s="200">
        <f>COUNTIF(B10:V11,"×")</f>
        <v>0</v>
      </c>
      <c r="AT20" s="200">
        <f>COUNTIF(B10:V11,"△")</f>
        <v>0</v>
      </c>
      <c r="AU20" s="278">
        <f>AE10</f>
        <v>0</v>
      </c>
      <c r="AV20" s="278">
        <f>AG10</f>
        <v>0</v>
      </c>
      <c r="AW20" s="200">
        <f>AU20-AV20</f>
        <v>0</v>
      </c>
      <c r="AX20" s="197">
        <f>AR20/6</f>
        <v>0</v>
      </c>
      <c r="AY20" s="198">
        <f>RANK(AQ20,(AQ18,AQ20,AQ22,AQ24,AQ26,AQ28,AQ30),0)</f>
        <v>1</v>
      </c>
    </row>
    <row r="21" spans="1:51" ht="17.25" customHeight="1">
      <c r="A21" s="285"/>
      <c r="B21" s="32">
        <f>IF(P5="","",P5)</f>
        <v>0</v>
      </c>
      <c r="C21" s="30" t="s">
        <v>13</v>
      </c>
      <c r="D21" s="30">
        <f>IF(N5="","",N5)</f>
        <v>4</v>
      </c>
      <c r="E21" s="32">
        <f>IF(P9="","",P9)</f>
        <v>1</v>
      </c>
      <c r="F21" s="30" t="s">
        <v>13</v>
      </c>
      <c r="G21" s="33">
        <f>IF(N9="","",N9)</f>
        <v>3</v>
      </c>
      <c r="H21" s="30">
        <f>IF(P13="","",P13)</f>
        <v>0</v>
      </c>
      <c r="I21" s="30" t="s">
        <v>13</v>
      </c>
      <c r="J21" s="33">
        <f>IF(N13="","",N13)</f>
        <v>6</v>
      </c>
      <c r="K21" s="32">
        <f>IF(P17="","",P17)</f>
        <v>1</v>
      </c>
      <c r="L21" s="30" t="s">
        <v>13</v>
      </c>
      <c r="M21" s="33">
        <f>IF(N17="","",N17)</f>
        <v>2</v>
      </c>
      <c r="N21" s="212"/>
      <c r="O21" s="212"/>
      <c r="P21" s="212"/>
      <c r="Q21" s="3"/>
      <c r="R21" s="30" t="s">
        <v>13</v>
      </c>
      <c r="S21" s="4"/>
      <c r="T21" s="3"/>
      <c r="U21" s="30" t="s">
        <v>13</v>
      </c>
      <c r="V21" s="4"/>
      <c r="W21" s="219"/>
      <c r="X21" s="218"/>
      <c r="Y21" s="222"/>
      <c r="Z21" s="193"/>
      <c r="AA21" s="222"/>
      <c r="AB21" s="193"/>
      <c r="AC21" s="196"/>
      <c r="AD21" s="193"/>
      <c r="AE21" s="203"/>
      <c r="AF21" s="193"/>
      <c r="AG21" s="203"/>
      <c r="AH21" s="193"/>
      <c r="AI21" s="196"/>
      <c r="AJ21" s="188"/>
      <c r="AK21" s="171"/>
      <c r="AL21" s="172"/>
      <c r="AM21" s="288"/>
      <c r="AN21" s="283"/>
      <c r="AP21" s="246"/>
      <c r="AQ21" s="199"/>
      <c r="AR21" s="200"/>
      <c r="AS21" s="200"/>
      <c r="AT21" s="200"/>
      <c r="AU21" s="278"/>
      <c r="AV21" s="278"/>
      <c r="AW21" s="200"/>
      <c r="AX21" s="197"/>
      <c r="AY21" s="198"/>
    </row>
    <row r="22" spans="1:51" ht="17.25" customHeight="1">
      <c r="A22" s="285"/>
      <c r="B22" s="184">
        <f>IF(B23="","",IF(B23=D23,"△",IF(B23&gt;D23,"○","×")))</f>
      </c>
      <c r="C22" s="185"/>
      <c r="D22" s="185"/>
      <c r="E22" s="184">
        <f>IF(E23="","",IF(E23=G23,"△",IF(E23&gt;G23,"○","×")))</f>
      </c>
      <c r="F22" s="185"/>
      <c r="G22" s="186"/>
      <c r="H22" s="185">
        <f>IF(H23="","",IF(H23=J23,"△",IF(H23&gt;J23,"○","×")))</f>
      </c>
      <c r="I22" s="185"/>
      <c r="J22" s="186"/>
      <c r="K22" s="184">
        <f>IF(K23="","",IF(K23=M23,"△",IF(K23&gt;M23,"○","×")))</f>
      </c>
      <c r="L22" s="185"/>
      <c r="M22" s="186"/>
      <c r="N22" s="212"/>
      <c r="O22" s="212"/>
      <c r="P22" s="212"/>
      <c r="Q22" s="184">
        <f>IF(Q23="","",IF(Q23=S23,"△",IF(Q23&gt;S23,"○","×")))</f>
      </c>
      <c r="R22" s="185"/>
      <c r="S22" s="186"/>
      <c r="T22" s="184">
        <f>IF(T23="","",IF(T23=V23,"△",IF(T23&gt;V23,"○","×")))</f>
      </c>
      <c r="U22" s="185"/>
      <c r="V22" s="186"/>
      <c r="W22" s="220">
        <f>((COUNTIF(B22:V23,"○"))*3)+((COUNTIF(B22:V23,"△"))*1)</f>
        <v>0</v>
      </c>
      <c r="X22" s="218"/>
      <c r="Y22" s="223">
        <f>COUNTIF(B22:V23,"○")</f>
        <v>0</v>
      </c>
      <c r="Z22" s="193"/>
      <c r="AA22" s="223">
        <f>COUNTIF(B22:V23,"×")</f>
        <v>0</v>
      </c>
      <c r="AB22" s="193"/>
      <c r="AC22" s="190">
        <f>COUNTIF(B22:V23,"△")</f>
        <v>0</v>
      </c>
      <c r="AD22" s="193"/>
      <c r="AE22" s="206">
        <f>SUM(B23,E23,H23,K23,Q23,T23)</f>
        <v>0</v>
      </c>
      <c r="AF22" s="193"/>
      <c r="AG22" s="206">
        <f>SUM(D23,G23,J23,M23,S23,V23)</f>
        <v>0</v>
      </c>
      <c r="AH22" s="193"/>
      <c r="AI22" s="190">
        <f>AE22-AG22</f>
        <v>0</v>
      </c>
      <c r="AJ22" s="188"/>
      <c r="AK22" s="180">
        <f>Y22/6</f>
        <v>0</v>
      </c>
      <c r="AL22" s="172"/>
      <c r="AM22" s="255">
        <f>RANK(W22,(W6,W10,W14,W18,W22,W26,W30),0)</f>
        <v>1</v>
      </c>
      <c r="AN22" s="283"/>
      <c r="AP22" s="239" t="str">
        <f>H1</f>
        <v>赤湯中</v>
      </c>
      <c r="AQ22" s="199">
        <f>((COUNTIF(B14:V15,"○"))*3)+((COUNTIF(B14:V15,"△"))*1)</f>
        <v>0</v>
      </c>
      <c r="AR22" s="200">
        <f>COUNTIF(B14:V15,"○")</f>
        <v>0</v>
      </c>
      <c r="AS22" s="200">
        <f>COUNTIF(B14:V15,"×")</f>
        <v>0</v>
      </c>
      <c r="AT22" s="200">
        <f>COUNTIF(B14:V15,"△")</f>
        <v>0</v>
      </c>
      <c r="AU22" s="278">
        <f>AE14</f>
        <v>0</v>
      </c>
      <c r="AV22" s="278">
        <f>AG14</f>
        <v>0</v>
      </c>
      <c r="AW22" s="200">
        <f>AU22-AV22</f>
        <v>0</v>
      </c>
      <c r="AX22" s="197">
        <f>AR22/6</f>
        <v>0</v>
      </c>
      <c r="AY22" s="198">
        <f>RANK(AQ22,(AQ18,AQ20,AQ22,AQ24,AQ26,AQ28,AQ30),0)</f>
        <v>1</v>
      </c>
    </row>
    <row r="23" spans="1:51" ht="17.25" customHeight="1">
      <c r="A23" s="285"/>
      <c r="B23" s="31">
        <f>IF(P7="","",P7)</f>
      </c>
      <c r="C23" s="31" t="s">
        <v>13</v>
      </c>
      <c r="D23" s="31">
        <f>IF(N7="","",N7)</f>
      </c>
      <c r="E23" s="34">
        <f>IF(P11="","",P11)</f>
      </c>
      <c r="F23" s="31" t="s">
        <v>13</v>
      </c>
      <c r="G23" s="35">
        <f>IF(N11="","",N11)</f>
      </c>
      <c r="H23" s="31">
        <f>IF(P15="","",P15)</f>
      </c>
      <c r="I23" s="31" t="s">
        <v>13</v>
      </c>
      <c r="J23" s="35">
        <f>IF(N15="","",N15)</f>
      </c>
      <c r="K23" s="34">
        <f>IF(P19="","",P19)</f>
      </c>
      <c r="L23" s="31" t="s">
        <v>13</v>
      </c>
      <c r="M23" s="35">
        <f>IF(N19="","",N19)</f>
      </c>
      <c r="N23" s="213"/>
      <c r="O23" s="213"/>
      <c r="P23" s="213"/>
      <c r="Q23" s="1"/>
      <c r="R23" s="31" t="s">
        <v>13</v>
      </c>
      <c r="S23" s="2"/>
      <c r="T23" s="1"/>
      <c r="U23" s="31" t="s">
        <v>13</v>
      </c>
      <c r="V23" s="2"/>
      <c r="W23" s="220"/>
      <c r="X23" s="218"/>
      <c r="Y23" s="223"/>
      <c r="Z23" s="194"/>
      <c r="AA23" s="223"/>
      <c r="AB23" s="194"/>
      <c r="AC23" s="191"/>
      <c r="AD23" s="194"/>
      <c r="AE23" s="207"/>
      <c r="AF23" s="194"/>
      <c r="AG23" s="207"/>
      <c r="AH23" s="194"/>
      <c r="AI23" s="191"/>
      <c r="AJ23" s="189"/>
      <c r="AK23" s="181"/>
      <c r="AL23" s="172"/>
      <c r="AM23" s="183"/>
      <c r="AN23" s="284"/>
      <c r="AP23" s="240"/>
      <c r="AQ23" s="199"/>
      <c r="AR23" s="200"/>
      <c r="AS23" s="200"/>
      <c r="AT23" s="200"/>
      <c r="AU23" s="278"/>
      <c r="AV23" s="278"/>
      <c r="AW23" s="200"/>
      <c r="AX23" s="197"/>
      <c r="AY23" s="198"/>
    </row>
    <row r="24" spans="1:51" ht="17.25" customHeight="1">
      <c r="A24" s="285" t="str">
        <f>Q1</f>
        <v>飯豊中</v>
      </c>
      <c r="B24" s="208" t="str">
        <f>IF(B25="","",IF(B25=D25,"△",IF(B25&gt;D25,"○","×")))</f>
        <v>×</v>
      </c>
      <c r="C24" s="209"/>
      <c r="D24" s="209"/>
      <c r="E24" s="208" t="str">
        <f>IF(E25="","",IF(E25=G25,"△",IF(E25&gt;G25,"○","×")))</f>
        <v>×</v>
      </c>
      <c r="F24" s="209"/>
      <c r="G24" s="210"/>
      <c r="H24" s="209">
        <f>IF(H25="","",IF(H25=J25,"△",IF(H25&gt;J25,"○","×")))</f>
      </c>
      <c r="I24" s="209"/>
      <c r="J24" s="210"/>
      <c r="K24" s="208" t="str">
        <f>IF(K25="","",IF(K25=M25,"△",IF(K25&gt;M25,"○","×")))</f>
        <v>×</v>
      </c>
      <c r="L24" s="209"/>
      <c r="M24" s="210"/>
      <c r="N24" s="208">
        <f>IF(N25="","",IF(N25=P25,"△",IF(N25&gt;P25,"○","×")))</f>
      </c>
      <c r="O24" s="209"/>
      <c r="P24" s="210"/>
      <c r="Q24" s="212"/>
      <c r="R24" s="212"/>
      <c r="S24" s="212"/>
      <c r="T24" s="208" t="str">
        <f>IF(T25="","",IF(T25=V25,"△",IF(T25&gt;V25,"○","×")))</f>
        <v>△</v>
      </c>
      <c r="U24" s="209"/>
      <c r="V24" s="210"/>
      <c r="W24" s="214">
        <f>((COUNTIF(B24:V25,"○"))*3)+((COUNTIF(B24:V25,"△"))*1)</f>
        <v>1</v>
      </c>
      <c r="X24" s="218">
        <f>((COUNTIF(B24:V27,"○"))*3)+((COUNTIF(B24:V27,"△"))*1)</f>
        <v>1</v>
      </c>
      <c r="Y24" s="195">
        <f>COUNTIF(B24:V25,"○")</f>
        <v>0</v>
      </c>
      <c r="Z24" s="192">
        <f>SUM(Y24,Y26)</f>
        <v>0</v>
      </c>
      <c r="AA24" s="195">
        <f>COUNTIF(B24:V25,"×")</f>
        <v>3</v>
      </c>
      <c r="AB24" s="192">
        <f>SUM(AA24,AA26)</f>
        <v>3</v>
      </c>
      <c r="AC24" s="195">
        <f>COUNTIF(B24:V25,"△")</f>
        <v>1</v>
      </c>
      <c r="AD24" s="192">
        <f>SUM(AC24,AC26)</f>
        <v>1</v>
      </c>
      <c r="AE24" s="203">
        <f>SUM(B25,E25,H25,K25,N25,T25)</f>
        <v>3</v>
      </c>
      <c r="AF24" s="192">
        <f>SUM(B25,E25,H25,K25,N25,T25,B27,E27,H27,K27,N27,T27)</f>
        <v>3</v>
      </c>
      <c r="AG24" s="204">
        <f>SUM(D25,G25,J25,M25,P25,V25)</f>
        <v>9</v>
      </c>
      <c r="AH24" s="192">
        <f>SUM(D25,G25,J25,M25,P25,V25,D27,G27,J27,M27,P27,V27)</f>
        <v>9</v>
      </c>
      <c r="AI24" s="205">
        <f>AE24-AG24</f>
        <v>-6</v>
      </c>
      <c r="AJ24" s="187">
        <f>AF24-AH24</f>
        <v>-6</v>
      </c>
      <c r="AK24" s="170">
        <f>Y24/6</f>
        <v>0</v>
      </c>
      <c r="AL24" s="172">
        <f>Z24/12</f>
        <v>0</v>
      </c>
      <c r="AM24" s="281">
        <f>RANK(W24,(W4,W8,W12,W16,W20,W24,W28),0)</f>
        <v>5</v>
      </c>
      <c r="AN24" s="282">
        <f>RANK(X24,(X4,X8,X12,X16,X20,X24,X28),0)</f>
        <v>5</v>
      </c>
      <c r="AP24" s="239" t="str">
        <f>K1</f>
        <v>ながいU</v>
      </c>
      <c r="AQ24" s="199">
        <f>((COUNTIF(B18:V19,"○"))*3)+((COUNTIF(B18:V19,"△"))*1)</f>
        <v>0</v>
      </c>
      <c r="AR24" s="200">
        <f>COUNTIF(B18:V19,"○")</f>
        <v>0</v>
      </c>
      <c r="AS24" s="200">
        <f>COUNTIF(B18:V19,"×")</f>
        <v>0</v>
      </c>
      <c r="AT24" s="200">
        <f>COUNTIF(B18:V19,"△")</f>
        <v>0</v>
      </c>
      <c r="AU24" s="278">
        <f>AE18</f>
        <v>0</v>
      </c>
      <c r="AV24" s="278">
        <f>AG18</f>
        <v>0</v>
      </c>
      <c r="AW24" s="200">
        <f>AU24-AV24</f>
        <v>0</v>
      </c>
      <c r="AX24" s="197">
        <f>AR24/6</f>
        <v>0</v>
      </c>
      <c r="AY24" s="198">
        <f>RANK(AQ24,(AQ18,AQ20,AQ22,AQ24,AQ26,AQ28,AQ30),0)</f>
        <v>1</v>
      </c>
    </row>
    <row r="25" spans="1:51" ht="17.25" customHeight="1">
      <c r="A25" s="285"/>
      <c r="B25" s="32">
        <f>IF(S5="","",S5)</f>
        <v>0</v>
      </c>
      <c r="C25" s="30" t="s">
        <v>13</v>
      </c>
      <c r="D25" s="30">
        <f>IF(Q5="","",Q5)</f>
        <v>1</v>
      </c>
      <c r="E25" s="32">
        <f>IF(S9="","",S9)</f>
        <v>0</v>
      </c>
      <c r="F25" s="30" t="s">
        <v>13</v>
      </c>
      <c r="G25" s="33">
        <f>IF(Q9="","",Q9)</f>
        <v>2</v>
      </c>
      <c r="H25" s="30">
        <f>IF(S13="","",S13)</f>
      </c>
      <c r="I25" s="30" t="s">
        <v>13</v>
      </c>
      <c r="J25" s="33">
        <f>IF(Q13="","",Q13)</f>
      </c>
      <c r="K25" s="32">
        <f>IF(S17="","",S17)</f>
        <v>0</v>
      </c>
      <c r="L25" s="30" t="s">
        <v>13</v>
      </c>
      <c r="M25" s="33">
        <f>IF(Q17="","",Q17)</f>
        <v>3</v>
      </c>
      <c r="N25" s="32">
        <f>IF(S21="","",S21)</f>
      </c>
      <c r="O25" s="30" t="s">
        <v>13</v>
      </c>
      <c r="P25" s="33">
        <f>IF(Q21="","",Q21)</f>
      </c>
      <c r="Q25" s="212"/>
      <c r="R25" s="212"/>
      <c r="S25" s="212"/>
      <c r="T25" s="3">
        <v>3</v>
      </c>
      <c r="U25" s="30" t="s">
        <v>13</v>
      </c>
      <c r="V25" s="4">
        <v>3</v>
      </c>
      <c r="W25" s="215"/>
      <c r="X25" s="218"/>
      <c r="Y25" s="196"/>
      <c r="Z25" s="193"/>
      <c r="AA25" s="196"/>
      <c r="AB25" s="193"/>
      <c r="AC25" s="196"/>
      <c r="AD25" s="193"/>
      <c r="AE25" s="203"/>
      <c r="AF25" s="193"/>
      <c r="AG25" s="203"/>
      <c r="AH25" s="193"/>
      <c r="AI25" s="196"/>
      <c r="AJ25" s="188"/>
      <c r="AK25" s="171"/>
      <c r="AL25" s="172"/>
      <c r="AM25" s="281"/>
      <c r="AN25" s="283"/>
      <c r="AP25" s="240"/>
      <c r="AQ25" s="199"/>
      <c r="AR25" s="200"/>
      <c r="AS25" s="200"/>
      <c r="AT25" s="200"/>
      <c r="AU25" s="278"/>
      <c r="AV25" s="278"/>
      <c r="AW25" s="200"/>
      <c r="AX25" s="197"/>
      <c r="AY25" s="198"/>
    </row>
    <row r="26" spans="1:51" ht="17.25" customHeight="1">
      <c r="A26" s="285"/>
      <c r="B26" s="184">
        <f>IF(B27="","",IF(B27=D27,"△",IF(B27&gt;D27,"○","×")))</f>
      </c>
      <c r="C26" s="185"/>
      <c r="D26" s="185"/>
      <c r="E26" s="184">
        <f>IF(E27="","",IF(E27=G27,"△",IF(E27&gt;G27,"○","×")))</f>
      </c>
      <c r="F26" s="185"/>
      <c r="G26" s="186"/>
      <c r="H26" s="185">
        <f>IF(H27="","",IF(H27=J27,"△",IF(H27&gt;J27,"○","×")))</f>
      </c>
      <c r="I26" s="185"/>
      <c r="J26" s="186"/>
      <c r="K26" s="184">
        <f>IF(K27="","",IF(K27=M27,"△",IF(K27&gt;M27,"○","×")))</f>
      </c>
      <c r="L26" s="185"/>
      <c r="M26" s="186"/>
      <c r="N26" s="184">
        <f>IF(N27="","",IF(N27=P27,"△",IF(N27&gt;P27,"○","×")))</f>
      </c>
      <c r="O26" s="185"/>
      <c r="P26" s="186"/>
      <c r="Q26" s="212"/>
      <c r="R26" s="212"/>
      <c r="S26" s="212"/>
      <c r="T26" s="184">
        <f>IF(T27="","",IF(T27=V27,"△",IF(T27&gt;V27,"○","×")))</f>
      </c>
      <c r="U26" s="185"/>
      <c r="V26" s="186"/>
      <c r="W26" s="216">
        <f>((COUNTIF(B26:V27,"○"))*3)+((COUNTIF(B26:V27,"△"))*1)</f>
        <v>0</v>
      </c>
      <c r="X26" s="218"/>
      <c r="Y26" s="190">
        <f>COUNTIF(B26:V27,"○")</f>
        <v>0</v>
      </c>
      <c r="Z26" s="193"/>
      <c r="AA26" s="190">
        <f>COUNTIF(B26:V27,"×")</f>
        <v>0</v>
      </c>
      <c r="AB26" s="193"/>
      <c r="AC26" s="190">
        <f>COUNTIF(B26:V27,"△")</f>
        <v>0</v>
      </c>
      <c r="AD26" s="193"/>
      <c r="AE26" s="206">
        <f>SUM(B27,E27,H27,K27,N27,T27)</f>
        <v>0</v>
      </c>
      <c r="AF26" s="193"/>
      <c r="AG26" s="206">
        <f>SUM(D27,G27,J27,M27,P27,V27)</f>
        <v>0</v>
      </c>
      <c r="AH26" s="193"/>
      <c r="AI26" s="190">
        <f>AE26-AG26</f>
        <v>0</v>
      </c>
      <c r="AJ26" s="188"/>
      <c r="AK26" s="180">
        <f>Y26/6</f>
        <v>0</v>
      </c>
      <c r="AL26" s="172"/>
      <c r="AM26" s="182">
        <f>RANK(W26,(W6,W10,W14,W18,W22,W26,W30),0)</f>
        <v>1</v>
      </c>
      <c r="AN26" s="283"/>
      <c r="AP26" s="239" t="str">
        <f>N1</f>
        <v>米沢四中</v>
      </c>
      <c r="AQ26" s="199">
        <f>((COUNTIF(B22:V23,"○"))*3)+((COUNTIF(B22:V23,"△"))*1)</f>
        <v>0</v>
      </c>
      <c r="AR26" s="200">
        <f>COUNTIF(B22:V23,"○")</f>
        <v>0</v>
      </c>
      <c r="AS26" s="200">
        <f>COUNTIF(B22:V23,"×")</f>
        <v>0</v>
      </c>
      <c r="AT26" s="200">
        <f>COUNTIF(B22:V23,"△")</f>
        <v>0</v>
      </c>
      <c r="AU26" s="278">
        <f>AE22</f>
        <v>0</v>
      </c>
      <c r="AV26" s="278">
        <f>AG22</f>
        <v>0</v>
      </c>
      <c r="AW26" s="200">
        <f>AU26-AV26</f>
        <v>0</v>
      </c>
      <c r="AX26" s="197">
        <f>AR26/6</f>
        <v>0</v>
      </c>
      <c r="AY26" s="198">
        <f>RANK(AQ26,(AQ18,AQ20,AQ22,AQ24,AQ26,AQ28,AQ30),0)</f>
        <v>1</v>
      </c>
    </row>
    <row r="27" spans="1:51" ht="17.25" customHeight="1">
      <c r="A27" s="285"/>
      <c r="B27" s="31">
        <f>IF(S7="","",S7)</f>
      </c>
      <c r="C27" s="31" t="s">
        <v>13</v>
      </c>
      <c r="D27" s="31">
        <f>IF(Q7="","",Q7)</f>
      </c>
      <c r="E27" s="34">
        <f>IF(S11="","",S11)</f>
      </c>
      <c r="F27" s="31" t="s">
        <v>13</v>
      </c>
      <c r="G27" s="35">
        <f>IF(Q11="","",Q11)</f>
      </c>
      <c r="H27" s="34">
        <f>IF(S15="","",S15)</f>
      </c>
      <c r="I27" s="31" t="s">
        <v>13</v>
      </c>
      <c r="J27" s="35">
        <f>IF(Q15="","",Q15)</f>
      </c>
      <c r="K27" s="34">
        <f>IF(S19="","",S19)</f>
      </c>
      <c r="L27" s="31" t="s">
        <v>13</v>
      </c>
      <c r="M27" s="35">
        <f>IF(Q19="","",Q19)</f>
      </c>
      <c r="N27" s="34">
        <f>IF(S23="","",S23)</f>
      </c>
      <c r="O27" s="31" t="s">
        <v>13</v>
      </c>
      <c r="P27" s="35">
        <f>IF(Q23="","",Q23)</f>
      </c>
      <c r="Q27" s="212"/>
      <c r="R27" s="212"/>
      <c r="S27" s="212"/>
      <c r="T27" s="1"/>
      <c r="U27" s="31" t="s">
        <v>13</v>
      </c>
      <c r="V27" s="2"/>
      <c r="W27" s="217"/>
      <c r="X27" s="218"/>
      <c r="Y27" s="191"/>
      <c r="Z27" s="194"/>
      <c r="AA27" s="191"/>
      <c r="AB27" s="194"/>
      <c r="AC27" s="191"/>
      <c r="AD27" s="194"/>
      <c r="AE27" s="207"/>
      <c r="AF27" s="194"/>
      <c r="AG27" s="207"/>
      <c r="AH27" s="194"/>
      <c r="AI27" s="191"/>
      <c r="AJ27" s="189"/>
      <c r="AK27" s="181"/>
      <c r="AL27" s="172"/>
      <c r="AM27" s="183"/>
      <c r="AN27" s="284"/>
      <c r="AP27" s="240"/>
      <c r="AQ27" s="199"/>
      <c r="AR27" s="200"/>
      <c r="AS27" s="200"/>
      <c r="AT27" s="200"/>
      <c r="AU27" s="278"/>
      <c r="AV27" s="278"/>
      <c r="AW27" s="200"/>
      <c r="AX27" s="197"/>
      <c r="AY27" s="198"/>
    </row>
    <row r="28" spans="1:51" ht="17.25" customHeight="1">
      <c r="A28" s="285" t="str">
        <f>T1</f>
        <v>沖郷中</v>
      </c>
      <c r="B28" s="208">
        <f>IF(B29="","",IF(B29=D29,"△",IF(B29&gt;D29,"○","×")))</f>
      </c>
      <c r="C28" s="209"/>
      <c r="D28" s="209"/>
      <c r="E28" s="208" t="str">
        <f>IF(E29="","",IF(E29=G29,"△",IF(E29&gt;G29,"○","×")))</f>
        <v>×</v>
      </c>
      <c r="F28" s="209"/>
      <c r="G28" s="210"/>
      <c r="H28" s="209" t="str">
        <f>IF(H29="","",IF(H29=J29,"△",IF(H29&gt;J29,"○","×")))</f>
        <v>×</v>
      </c>
      <c r="I28" s="209"/>
      <c r="J28" s="210"/>
      <c r="K28" s="208" t="str">
        <f>IF(K29="","",IF(K29=M29,"△",IF(K29&gt;M29,"○","×")))</f>
        <v>×</v>
      </c>
      <c r="L28" s="209"/>
      <c r="M28" s="210"/>
      <c r="N28" s="208">
        <f>IF(N29="","",IF(N29=P29,"△",IF(N29&gt;P29,"○","×")))</f>
      </c>
      <c r="O28" s="209"/>
      <c r="P28" s="210"/>
      <c r="Q28" s="208" t="str">
        <f>IF(Q29="","",IF(Q29=S29,"△",IF(Q29&gt;S29,"○","×")))</f>
        <v>△</v>
      </c>
      <c r="R28" s="209"/>
      <c r="S28" s="210"/>
      <c r="T28" s="211"/>
      <c r="U28" s="211"/>
      <c r="V28" s="241"/>
      <c r="W28" s="214">
        <f>((COUNTIF(B28:V29,"○"))*3)+((COUNTIF(B28:V29,"△"))*1)</f>
        <v>1</v>
      </c>
      <c r="X28" s="218">
        <f>((COUNTIF(B28:V31,"○"))*3)+((COUNTIF(B28:V31,"△"))*1)</f>
        <v>1</v>
      </c>
      <c r="Y28" s="195">
        <f>COUNTIF(B28:V29,"○")</f>
        <v>0</v>
      </c>
      <c r="Z28" s="192">
        <f>SUM(Y28,Y30)</f>
        <v>0</v>
      </c>
      <c r="AA28" s="195">
        <f>COUNTIF(B28:V29,"×")</f>
        <v>3</v>
      </c>
      <c r="AB28" s="192">
        <f>SUM(AA28,AA30)</f>
        <v>3</v>
      </c>
      <c r="AC28" s="195">
        <f>COUNTIF(B28:V29,"△")</f>
        <v>1</v>
      </c>
      <c r="AD28" s="192">
        <f>SUM(AC28,AC30)</f>
        <v>1</v>
      </c>
      <c r="AE28" s="203">
        <f>SUM(B29,E29,H29,K29,N29,Q29)</f>
        <v>3</v>
      </c>
      <c r="AF28" s="192">
        <f>SUM(B29,E29,H29,K29,N29,Q29,B31,E31,H31,K31,N31,Q31)</f>
        <v>3</v>
      </c>
      <c r="AG28" s="204">
        <f>SUM(D29,G29,J29,M29,P29,S29)</f>
        <v>20</v>
      </c>
      <c r="AH28" s="192">
        <f>SUM(D29,G29,J29,M29,P29,S29,D31,G31,J31,M31,P31,S31)</f>
        <v>20</v>
      </c>
      <c r="AI28" s="205">
        <f>AE28-AG28</f>
        <v>-17</v>
      </c>
      <c r="AJ28" s="187">
        <f>AF28-AH28</f>
        <v>-17</v>
      </c>
      <c r="AK28" s="170">
        <f>Y28/6</f>
        <v>0</v>
      </c>
      <c r="AL28" s="172">
        <f>Z28/12</f>
        <v>0</v>
      </c>
      <c r="AM28" s="281">
        <f>RANK(W28,(W4,W8,W12,W16,W20,W24,W28),0)</f>
        <v>5</v>
      </c>
      <c r="AN28" s="282">
        <f>RANK(X28,(X4,X8,X12,X16,X20,X24,X28),0)</f>
        <v>5</v>
      </c>
      <c r="AP28" s="239" t="str">
        <f>Q1</f>
        <v>飯豊中</v>
      </c>
      <c r="AQ28" s="199">
        <f>((COUNTIF(B26:V27,"○"))*3)+((COUNTIF(B26:V27,"△"))*1)</f>
        <v>0</v>
      </c>
      <c r="AR28" s="200">
        <f>COUNTIF(B26:V27,"○")</f>
        <v>0</v>
      </c>
      <c r="AS28" s="200">
        <f>COUNTIF(B26:V27,"×")</f>
        <v>0</v>
      </c>
      <c r="AT28" s="200">
        <f>COUNTIF(B26:V27,"△")</f>
        <v>0</v>
      </c>
      <c r="AU28" s="278">
        <f>AE26</f>
        <v>0</v>
      </c>
      <c r="AV28" s="278">
        <f>AG26</f>
        <v>0</v>
      </c>
      <c r="AW28" s="200">
        <f>AU28-AV28</f>
        <v>0</v>
      </c>
      <c r="AX28" s="197">
        <f>AR28/6</f>
        <v>0</v>
      </c>
      <c r="AY28" s="198">
        <f>RANK(AQ28,(AQ18,AQ20,AQ22,AQ24,AQ26,AQ28,AQ30),0)</f>
        <v>1</v>
      </c>
    </row>
    <row r="29" spans="1:51" ht="17.25" customHeight="1">
      <c r="A29" s="285"/>
      <c r="B29" s="32">
        <f>IF(V5="","",V5)</f>
      </c>
      <c r="C29" s="30" t="s">
        <v>13</v>
      </c>
      <c r="D29" s="30">
        <f>IF(T5="","",T5)</f>
      </c>
      <c r="E29" s="32">
        <f>IF(V9="","",V9)</f>
        <v>0</v>
      </c>
      <c r="F29" s="30" t="s">
        <v>13</v>
      </c>
      <c r="G29" s="33">
        <f>IF(T9="","",T9)</f>
        <v>3</v>
      </c>
      <c r="H29" s="30">
        <f>IF(V13="","",V13)</f>
        <v>0</v>
      </c>
      <c r="I29" s="30" t="s">
        <v>13</v>
      </c>
      <c r="J29" s="33">
        <f>IF(T13="","",T13)</f>
        <v>11</v>
      </c>
      <c r="K29" s="32">
        <f>IF(V17="","",V17)</f>
        <v>0</v>
      </c>
      <c r="L29" s="30" t="s">
        <v>13</v>
      </c>
      <c r="M29" s="33">
        <f>IF(T17="","",T17)</f>
        <v>3</v>
      </c>
      <c r="N29" s="32">
        <f>IF(V21="","",V21)</f>
      </c>
      <c r="O29" s="30" t="s">
        <v>13</v>
      </c>
      <c r="P29" s="33">
        <f>IF(T21="","",T21)</f>
      </c>
      <c r="Q29" s="32">
        <f>IF(V25="","",V25)</f>
        <v>3</v>
      </c>
      <c r="R29" s="30" t="s">
        <v>13</v>
      </c>
      <c r="S29" s="33">
        <f>IF(T25="","",T25)</f>
        <v>3</v>
      </c>
      <c r="T29" s="212"/>
      <c r="U29" s="212"/>
      <c r="V29" s="242"/>
      <c r="W29" s="215"/>
      <c r="X29" s="218"/>
      <c r="Y29" s="222"/>
      <c r="Z29" s="193"/>
      <c r="AA29" s="222"/>
      <c r="AB29" s="193"/>
      <c r="AC29" s="196"/>
      <c r="AD29" s="193"/>
      <c r="AE29" s="203"/>
      <c r="AF29" s="193"/>
      <c r="AG29" s="226"/>
      <c r="AH29" s="193"/>
      <c r="AI29" s="196"/>
      <c r="AJ29" s="188"/>
      <c r="AK29" s="225"/>
      <c r="AL29" s="172"/>
      <c r="AM29" s="281"/>
      <c r="AN29" s="283"/>
      <c r="AP29" s="240"/>
      <c r="AQ29" s="199"/>
      <c r="AR29" s="200"/>
      <c r="AS29" s="200"/>
      <c r="AT29" s="200"/>
      <c r="AU29" s="278"/>
      <c r="AV29" s="278"/>
      <c r="AW29" s="200"/>
      <c r="AX29" s="197"/>
      <c r="AY29" s="198"/>
    </row>
    <row r="30" spans="1:51" ht="17.25" customHeight="1">
      <c r="A30" s="285"/>
      <c r="B30" s="184">
        <f>IF(B31="","",IF(B31=D31,"△",IF(B31&gt;D31,"○","×")))</f>
      </c>
      <c r="C30" s="185"/>
      <c r="D30" s="185"/>
      <c r="E30" s="184">
        <f>IF(E31="","",IF(E31=G31,"△",IF(E31&gt;G31,"○","×")))</f>
      </c>
      <c r="F30" s="185"/>
      <c r="G30" s="186"/>
      <c r="H30" s="185">
        <f>IF(H31="","",IF(H31=J31,"△",IF(H31&gt;J31,"○","×")))</f>
      </c>
      <c r="I30" s="185"/>
      <c r="J30" s="186"/>
      <c r="K30" s="184">
        <f>IF(K31="","",IF(K31=M31,"△",IF(K31&gt;M31,"○","×")))</f>
      </c>
      <c r="L30" s="185"/>
      <c r="M30" s="186"/>
      <c r="N30" s="184">
        <f>IF(N31="","",IF(N31=P31,"△",IF(N31&gt;P31,"○","×")))</f>
      </c>
      <c r="O30" s="185"/>
      <c r="P30" s="186"/>
      <c r="Q30" s="184">
        <f>IF(Q31="","",IF(Q31=S31,"△",IF(Q31&gt;S31,"○","×")))</f>
      </c>
      <c r="R30" s="185"/>
      <c r="S30" s="186"/>
      <c r="T30" s="212"/>
      <c r="U30" s="212"/>
      <c r="V30" s="242"/>
      <c r="W30" s="216">
        <f>((COUNTIF(B30:V31,"○"))*3)+((COUNTIF(B30:V31,"△"))*1)</f>
        <v>0</v>
      </c>
      <c r="X30" s="218"/>
      <c r="Y30" s="223">
        <f>COUNTIF(B30:V31,"○")</f>
        <v>0</v>
      </c>
      <c r="Z30" s="193"/>
      <c r="AA30" s="223">
        <f>COUNTIF(B30:V31,"×")</f>
        <v>0</v>
      </c>
      <c r="AB30" s="193"/>
      <c r="AC30" s="190">
        <f>COUNTIF(B30:V31,"△")</f>
        <v>0</v>
      </c>
      <c r="AD30" s="193"/>
      <c r="AE30" s="206">
        <f>SUM(B31,E31,H31,K31,N31,Q31)</f>
        <v>0</v>
      </c>
      <c r="AF30" s="193"/>
      <c r="AG30" s="224">
        <f>SUM(D31,G31,J31,M31,P31,S31)</f>
        <v>0</v>
      </c>
      <c r="AH30" s="193"/>
      <c r="AI30" s="190">
        <f>AE30-AG30</f>
        <v>0</v>
      </c>
      <c r="AJ30" s="188"/>
      <c r="AK30" s="247">
        <f>Y30/6</f>
        <v>0</v>
      </c>
      <c r="AL30" s="172"/>
      <c r="AM30" s="182">
        <f>RANK(W30,(W6,W10,W14,W18,W22,W26,W30),0)</f>
        <v>1</v>
      </c>
      <c r="AN30" s="283"/>
      <c r="AP30" s="239" t="str">
        <f>T1</f>
        <v>沖郷中</v>
      </c>
      <c r="AQ30" s="199">
        <f>((COUNTIF(B30:V31,"○"))*3)+((COUNTIF(B30:V31,"△"))*1)</f>
        <v>0</v>
      </c>
      <c r="AR30" s="200">
        <f>COUNTIF(B30:V31,"○")</f>
        <v>0</v>
      </c>
      <c r="AS30" s="200">
        <f>COUNTIF(B30:V31,"×")</f>
        <v>0</v>
      </c>
      <c r="AT30" s="200">
        <f>COUNTIF(B30:V31,"△")</f>
        <v>0</v>
      </c>
      <c r="AU30" s="278">
        <f>AE30</f>
        <v>0</v>
      </c>
      <c r="AV30" s="278">
        <f>AG30</f>
        <v>0</v>
      </c>
      <c r="AW30" s="200">
        <f>AU30-AV30</f>
        <v>0</v>
      </c>
      <c r="AX30" s="197">
        <f>AR30/6</f>
        <v>0</v>
      </c>
      <c r="AY30" s="198">
        <f>RANK(AQ30,(AQ18,AQ20,AQ22,AQ24,AQ26,AQ28,AQ30),0)</f>
        <v>1</v>
      </c>
    </row>
    <row r="31" spans="1:51" ht="17.25" customHeight="1">
      <c r="A31" s="285"/>
      <c r="B31" s="31">
        <f>IF(V7="","",V7)</f>
      </c>
      <c r="C31" s="31" t="s">
        <v>13</v>
      </c>
      <c r="D31" s="31">
        <f>IF(T7="","",T7)</f>
      </c>
      <c r="E31" s="34">
        <f>IF(V11="","",V11)</f>
      </c>
      <c r="F31" s="31" t="s">
        <v>13</v>
      </c>
      <c r="G31" s="35">
        <f>IF(T11="","",T11)</f>
      </c>
      <c r="H31" s="31">
        <f>IF(V15="","",V15)</f>
      </c>
      <c r="I31" s="31" t="s">
        <v>13</v>
      </c>
      <c r="J31" s="35">
        <f>IF(T15="","",T15)</f>
      </c>
      <c r="K31" s="34">
        <f>IF(V19="","",V19)</f>
      </c>
      <c r="L31" s="31" t="s">
        <v>13</v>
      </c>
      <c r="M31" s="35">
        <f>IF(T19="","",T19)</f>
      </c>
      <c r="N31" s="34">
        <f>IF(V23="","",V23)</f>
      </c>
      <c r="O31" s="31" t="s">
        <v>13</v>
      </c>
      <c r="P31" s="35">
        <f>IF(T23="","",T23)</f>
      </c>
      <c r="Q31" s="34">
        <f>IF(V27="","",V27)</f>
      </c>
      <c r="R31" s="31" t="s">
        <v>13</v>
      </c>
      <c r="S31" s="35">
        <f>IF(T27="","",T27)</f>
      </c>
      <c r="T31" s="213"/>
      <c r="U31" s="213"/>
      <c r="V31" s="243"/>
      <c r="W31" s="217"/>
      <c r="X31" s="218"/>
      <c r="Y31" s="191"/>
      <c r="Z31" s="194"/>
      <c r="AA31" s="191"/>
      <c r="AB31" s="194"/>
      <c r="AC31" s="191"/>
      <c r="AD31" s="194"/>
      <c r="AE31" s="207"/>
      <c r="AF31" s="194"/>
      <c r="AG31" s="207"/>
      <c r="AH31" s="194"/>
      <c r="AI31" s="191"/>
      <c r="AJ31" s="189"/>
      <c r="AK31" s="181"/>
      <c r="AL31" s="172"/>
      <c r="AM31" s="183"/>
      <c r="AN31" s="284"/>
      <c r="AP31" s="240"/>
      <c r="AQ31" s="199"/>
      <c r="AR31" s="200"/>
      <c r="AS31" s="200"/>
      <c r="AT31" s="200"/>
      <c r="AU31" s="278"/>
      <c r="AV31" s="278"/>
      <c r="AW31" s="200"/>
      <c r="AX31" s="197"/>
      <c r="AY31" s="198"/>
    </row>
    <row r="32" spans="39:40" ht="17.25" customHeight="1">
      <c r="AM32" s="5"/>
      <c r="AN32" s="5"/>
    </row>
    <row r="33" spans="2:51" ht="17.25" customHeight="1">
      <c r="B33" s="337" t="s">
        <v>14</v>
      </c>
      <c r="C33" s="338"/>
      <c r="D33" s="339"/>
      <c r="E33" s="262" t="s">
        <v>23</v>
      </c>
      <c r="F33" s="263"/>
      <c r="G33" s="264"/>
      <c r="H33" s="262" t="s">
        <v>24</v>
      </c>
      <c r="I33" s="263"/>
      <c r="J33" s="264"/>
      <c r="K33" s="262" t="s">
        <v>25</v>
      </c>
      <c r="L33" s="263"/>
      <c r="M33" s="264"/>
      <c r="N33" s="262" t="s">
        <v>26</v>
      </c>
      <c r="O33" s="263"/>
      <c r="P33" s="264"/>
      <c r="Q33" s="262" t="s">
        <v>27</v>
      </c>
      <c r="R33" s="263"/>
      <c r="S33" s="264"/>
      <c r="T33" s="262" t="s">
        <v>28</v>
      </c>
      <c r="U33" s="263"/>
      <c r="V33" s="264"/>
      <c r="W33" s="271" t="s">
        <v>1</v>
      </c>
      <c r="X33" s="272"/>
      <c r="Y33" s="276" t="s">
        <v>2</v>
      </c>
      <c r="Z33" s="277"/>
      <c r="AA33" s="271" t="s">
        <v>3</v>
      </c>
      <c r="AB33" s="272"/>
      <c r="AC33" s="271" t="s">
        <v>4</v>
      </c>
      <c r="AD33" s="272"/>
      <c r="AE33" s="271" t="s">
        <v>0</v>
      </c>
      <c r="AF33" s="272"/>
      <c r="AG33" s="271" t="s">
        <v>5</v>
      </c>
      <c r="AH33" s="272"/>
      <c r="AI33" s="271" t="s">
        <v>6</v>
      </c>
      <c r="AJ33" s="272"/>
      <c r="AK33" s="271" t="s">
        <v>7</v>
      </c>
      <c r="AL33" s="275"/>
      <c r="AM33" s="279" t="s">
        <v>8</v>
      </c>
      <c r="AN33" s="280"/>
      <c r="AP33" s="39" t="s">
        <v>11</v>
      </c>
      <c r="AQ33" s="20" t="s">
        <v>1</v>
      </c>
      <c r="AR33" s="20" t="s">
        <v>2</v>
      </c>
      <c r="AS33" s="20" t="s">
        <v>3</v>
      </c>
      <c r="AT33" s="20" t="s">
        <v>4</v>
      </c>
      <c r="AU33" s="20" t="s">
        <v>0</v>
      </c>
      <c r="AV33" s="20" t="s">
        <v>5</v>
      </c>
      <c r="AW33" s="20" t="s">
        <v>6</v>
      </c>
      <c r="AX33" s="38" t="s">
        <v>7</v>
      </c>
      <c r="AY33" s="9" t="s">
        <v>8</v>
      </c>
    </row>
    <row r="34" spans="2:51" ht="17.25" customHeight="1">
      <c r="B34" s="340"/>
      <c r="C34" s="341"/>
      <c r="D34" s="342"/>
      <c r="E34" s="265"/>
      <c r="F34" s="266"/>
      <c r="G34" s="267"/>
      <c r="H34" s="265"/>
      <c r="I34" s="266"/>
      <c r="J34" s="267"/>
      <c r="K34" s="265"/>
      <c r="L34" s="266"/>
      <c r="M34" s="267"/>
      <c r="N34" s="265"/>
      <c r="O34" s="266"/>
      <c r="P34" s="267"/>
      <c r="Q34" s="265"/>
      <c r="R34" s="266"/>
      <c r="S34" s="267"/>
      <c r="T34" s="265"/>
      <c r="U34" s="266"/>
      <c r="V34" s="267"/>
      <c r="W34" s="40" t="s">
        <v>11</v>
      </c>
      <c r="X34" s="260" t="s">
        <v>9</v>
      </c>
      <c r="Y34" s="41" t="s">
        <v>11</v>
      </c>
      <c r="Z34" s="273" t="s">
        <v>9</v>
      </c>
      <c r="AA34" s="41" t="s">
        <v>11</v>
      </c>
      <c r="AB34" s="256" t="s">
        <v>9</v>
      </c>
      <c r="AC34" s="42" t="s">
        <v>11</v>
      </c>
      <c r="AD34" s="256" t="s">
        <v>9</v>
      </c>
      <c r="AE34" s="42" t="s">
        <v>11</v>
      </c>
      <c r="AF34" s="256" t="s">
        <v>9</v>
      </c>
      <c r="AG34" s="42" t="s">
        <v>11</v>
      </c>
      <c r="AH34" s="256" t="s">
        <v>9</v>
      </c>
      <c r="AI34" s="41" t="s">
        <v>11</v>
      </c>
      <c r="AJ34" s="256" t="s">
        <v>9</v>
      </c>
      <c r="AK34" s="42" t="s">
        <v>11</v>
      </c>
      <c r="AL34" s="258" t="s">
        <v>9</v>
      </c>
      <c r="AM34" s="6" t="s">
        <v>11</v>
      </c>
      <c r="AN34" s="260" t="s">
        <v>9</v>
      </c>
      <c r="AP34" s="245" t="str">
        <f>E33</f>
        <v>FC米沢</v>
      </c>
      <c r="AQ34" s="231">
        <f>((COUNTIF(H36:V37,"○"))*3)+((COUNTIF(H36:V37,"△"))*1)</f>
        <v>3</v>
      </c>
      <c r="AR34" s="195">
        <f>COUNTIF(H36:V37,"○")</f>
        <v>1</v>
      </c>
      <c r="AS34" s="195">
        <f>COUNTIF(H36:V37,"×")</f>
        <v>1</v>
      </c>
      <c r="AT34" s="234">
        <f>COUNTIF(H36:V37,"△")</f>
        <v>0</v>
      </c>
      <c r="AU34" s="195">
        <f>AE36</f>
        <v>2</v>
      </c>
      <c r="AV34" s="234">
        <f>AG36</f>
        <v>10</v>
      </c>
      <c r="AW34" s="195">
        <f>AU34-AV34</f>
        <v>-8</v>
      </c>
      <c r="AX34" s="227">
        <f>AR34/5</f>
        <v>0.2</v>
      </c>
      <c r="AY34" s="229">
        <f>RANK(AQ34,(AQ34,AQ36,AQ38,AQ40,AQ42,AQ44),0)</f>
        <v>4</v>
      </c>
    </row>
    <row r="35" spans="2:51" ht="17.25" customHeight="1">
      <c r="B35" s="343"/>
      <c r="C35" s="344"/>
      <c r="D35" s="345"/>
      <c r="E35" s="268"/>
      <c r="F35" s="269"/>
      <c r="G35" s="270"/>
      <c r="H35" s="268"/>
      <c r="I35" s="269"/>
      <c r="J35" s="270"/>
      <c r="K35" s="268"/>
      <c r="L35" s="269"/>
      <c r="M35" s="270"/>
      <c r="N35" s="268"/>
      <c r="O35" s="269"/>
      <c r="P35" s="270"/>
      <c r="Q35" s="268"/>
      <c r="R35" s="269"/>
      <c r="S35" s="270"/>
      <c r="T35" s="268"/>
      <c r="U35" s="269"/>
      <c r="V35" s="270"/>
      <c r="W35" s="7" t="s">
        <v>12</v>
      </c>
      <c r="X35" s="261"/>
      <c r="Y35" s="27" t="s">
        <v>12</v>
      </c>
      <c r="Z35" s="274"/>
      <c r="AA35" s="27" t="s">
        <v>12</v>
      </c>
      <c r="AB35" s="257"/>
      <c r="AC35" s="28" t="s">
        <v>12</v>
      </c>
      <c r="AD35" s="257"/>
      <c r="AE35" s="28" t="s">
        <v>12</v>
      </c>
      <c r="AF35" s="257"/>
      <c r="AG35" s="28" t="s">
        <v>12</v>
      </c>
      <c r="AH35" s="257"/>
      <c r="AI35" s="27" t="s">
        <v>12</v>
      </c>
      <c r="AJ35" s="257"/>
      <c r="AK35" s="28" t="s">
        <v>12</v>
      </c>
      <c r="AL35" s="259"/>
      <c r="AM35" s="8" t="s">
        <v>12</v>
      </c>
      <c r="AN35" s="261"/>
      <c r="AP35" s="246"/>
      <c r="AQ35" s="244"/>
      <c r="AR35" s="196"/>
      <c r="AS35" s="196"/>
      <c r="AT35" s="236"/>
      <c r="AU35" s="196"/>
      <c r="AV35" s="236"/>
      <c r="AW35" s="222"/>
      <c r="AX35" s="237"/>
      <c r="AY35" s="238"/>
    </row>
    <row r="36" spans="2:51" ht="17.25" customHeight="1">
      <c r="B36" s="310" t="str">
        <f>E33</f>
        <v>FC米沢</v>
      </c>
      <c r="C36" s="311"/>
      <c r="D36" s="312"/>
      <c r="E36" s="211"/>
      <c r="F36" s="211"/>
      <c r="G36" s="211"/>
      <c r="H36" s="208" t="str">
        <f>IF(H37="","",IF(H37=J37,"△",IF(H37&gt;J37,"○","×")))</f>
        <v>×</v>
      </c>
      <c r="I36" s="209"/>
      <c r="J36" s="210"/>
      <c r="K36" s="208" t="str">
        <f>IF(K37="","",IF(K37=M37,"△",IF(K37&gt;M37,"○","×")))</f>
        <v>○</v>
      </c>
      <c r="L36" s="209"/>
      <c r="M36" s="210"/>
      <c r="N36" s="208">
        <f>IF(N37="","",IF(N37=P37,"△",IF(N37&gt;P37,"○","×")))</f>
      </c>
      <c r="O36" s="209"/>
      <c r="P36" s="210"/>
      <c r="Q36" s="208">
        <f>IF(Q37="","",IF(Q37=S37,"△",IF(Q37&gt;S37,"○","×")))</f>
      </c>
      <c r="R36" s="209"/>
      <c r="S36" s="210"/>
      <c r="T36" s="208">
        <f>IF(T37="","",IF(T37=V37,"△",IF(T37&gt;V37,"○","×")))</f>
      </c>
      <c r="U36" s="209"/>
      <c r="V36" s="210"/>
      <c r="W36" s="214">
        <f>((COUNTIF(E36:V37,"○"))*3)+((COUNTIF(E36:V37,"△"))*1)</f>
        <v>3</v>
      </c>
      <c r="X36" s="221">
        <f>((COUNTIF(E36:V39,"○"))*3)+((COUNTIF(E36:V39,"△"))*1)</f>
        <v>3</v>
      </c>
      <c r="Y36" s="195">
        <f>COUNTIF(E36:V37,"○")</f>
        <v>1</v>
      </c>
      <c r="Z36" s="192">
        <f>SUM(Y36,Y38)</f>
        <v>1</v>
      </c>
      <c r="AA36" s="195">
        <f>COUNTIF(E36:V37,"×")</f>
        <v>1</v>
      </c>
      <c r="AB36" s="192">
        <f>SUM(AA36,AA38)</f>
        <v>1</v>
      </c>
      <c r="AC36" s="195">
        <f>COUNTIF(E36:V37,"△")</f>
        <v>0</v>
      </c>
      <c r="AD36" s="192">
        <f>SUM(AC36,AC38)</f>
        <v>0</v>
      </c>
      <c r="AE36" s="204">
        <f>SUM(T37,Q37,N37,K37,H37)</f>
        <v>2</v>
      </c>
      <c r="AF36" s="192">
        <f>SUM(H37,K37,N37,Q37,T37,H39,K39,N39,Q39,T39)</f>
        <v>2</v>
      </c>
      <c r="AG36" s="204">
        <f>SUM(V37,S37,P37,M37,J37)</f>
        <v>10</v>
      </c>
      <c r="AH36" s="192">
        <f>SUM(J37,M37,P37,S37,V37,J39,M39,P39,S39,V39)</f>
        <v>10</v>
      </c>
      <c r="AI36" s="195">
        <f>AE36-AG36</f>
        <v>-8</v>
      </c>
      <c r="AJ36" s="187">
        <f>AF36-AH36</f>
        <v>-8</v>
      </c>
      <c r="AK36" s="170">
        <f>Y36/5</f>
        <v>0.2</v>
      </c>
      <c r="AL36" s="253">
        <f>Z36/10</f>
        <v>0.1</v>
      </c>
      <c r="AM36" s="173">
        <f>RANK(W36,(W36,W40,W44,W48,W52,W56),0)</f>
        <v>4</v>
      </c>
      <c r="AN36" s="175">
        <f>RANK(X36,(X36,X40,X44,X48,X52,X56),0)</f>
        <v>4</v>
      </c>
      <c r="AP36" s="245" t="str">
        <f>H33</f>
        <v>米沢七中</v>
      </c>
      <c r="AQ36" s="231">
        <f>((COUNTIF(E40:V41,"○"))*3)+((COUNTIF(E40:V41,"△"))*1)</f>
        <v>9</v>
      </c>
      <c r="AR36" s="195">
        <f>COUNTIF(E40:V41,"○")</f>
        <v>3</v>
      </c>
      <c r="AS36" s="195">
        <f>COUNTIF(E40:V41,"×")</f>
        <v>0</v>
      </c>
      <c r="AT36" s="234">
        <f>COUNTIF(E40:V41,"△")</f>
        <v>0</v>
      </c>
      <c r="AU36" s="234">
        <f>AE40</f>
        <v>14</v>
      </c>
      <c r="AV36" s="234">
        <f>AG40</f>
        <v>0</v>
      </c>
      <c r="AW36" s="195">
        <f>AU36-AV36</f>
        <v>14</v>
      </c>
      <c r="AX36" s="227">
        <f>AR36/5</f>
        <v>0.6</v>
      </c>
      <c r="AY36" s="229">
        <f>RANK(AQ36,(AQ34,AQ36,AQ38,AQ40,AQ42,AQ44),0)</f>
        <v>1</v>
      </c>
    </row>
    <row r="37" spans="2:51" ht="17.25" customHeight="1">
      <c r="B37" s="313"/>
      <c r="C37" s="314"/>
      <c r="D37" s="315"/>
      <c r="E37" s="212"/>
      <c r="F37" s="212"/>
      <c r="G37" s="212"/>
      <c r="H37" s="3">
        <v>0</v>
      </c>
      <c r="I37" s="30" t="s">
        <v>13</v>
      </c>
      <c r="J37" s="4">
        <v>9</v>
      </c>
      <c r="K37" s="3">
        <v>2</v>
      </c>
      <c r="L37" s="30" t="s">
        <v>13</v>
      </c>
      <c r="M37" s="4">
        <v>1</v>
      </c>
      <c r="N37" s="3"/>
      <c r="O37" s="30" t="s">
        <v>13</v>
      </c>
      <c r="P37" s="4"/>
      <c r="Q37" s="3"/>
      <c r="R37" s="30" t="s">
        <v>13</v>
      </c>
      <c r="S37" s="4"/>
      <c r="T37" s="3"/>
      <c r="U37" s="30" t="s">
        <v>13</v>
      </c>
      <c r="V37" s="4"/>
      <c r="W37" s="219"/>
      <c r="X37" s="221"/>
      <c r="Y37" s="222"/>
      <c r="Z37" s="193"/>
      <c r="AA37" s="222"/>
      <c r="AB37" s="193"/>
      <c r="AC37" s="222"/>
      <c r="AD37" s="193"/>
      <c r="AE37" s="226"/>
      <c r="AF37" s="193"/>
      <c r="AG37" s="226"/>
      <c r="AH37" s="193"/>
      <c r="AI37" s="196"/>
      <c r="AJ37" s="188"/>
      <c r="AK37" s="171"/>
      <c r="AL37" s="253"/>
      <c r="AM37" s="254"/>
      <c r="AN37" s="176"/>
      <c r="AP37" s="246"/>
      <c r="AQ37" s="244"/>
      <c r="AR37" s="196"/>
      <c r="AS37" s="196"/>
      <c r="AT37" s="236"/>
      <c r="AU37" s="235"/>
      <c r="AV37" s="236"/>
      <c r="AW37" s="222"/>
      <c r="AX37" s="237"/>
      <c r="AY37" s="238"/>
    </row>
    <row r="38" spans="2:51" ht="17.25" customHeight="1">
      <c r="B38" s="313"/>
      <c r="C38" s="314"/>
      <c r="D38" s="315"/>
      <c r="E38" s="212"/>
      <c r="F38" s="212"/>
      <c r="G38" s="212"/>
      <c r="H38" s="184">
        <f>IF(H39="","",IF(H39=J39,"△",IF(H39&gt;J39,"○","×")))</f>
      </c>
      <c r="I38" s="185"/>
      <c r="J38" s="186"/>
      <c r="K38" s="184">
        <f>IF(K39="","",IF(K39=M39,"△",IF(K39&gt;M39,"○","×")))</f>
      </c>
      <c r="L38" s="185"/>
      <c r="M38" s="186"/>
      <c r="N38" s="184">
        <f>IF(N39="","",IF(N39=P39,"△",IF(N39&gt;P39,"○","×")))</f>
      </c>
      <c r="O38" s="185"/>
      <c r="P38" s="186"/>
      <c r="Q38" s="184">
        <f>IF(Q39="","",IF(Q39=S39,"△",IF(Q39&gt;S39,"○","×")))</f>
      </c>
      <c r="R38" s="185"/>
      <c r="S38" s="186"/>
      <c r="T38" s="184">
        <f>IF(T39="","",IF(T39=V39,"△",IF(T39&gt;V39,"○","×")))</f>
      </c>
      <c r="U38" s="185"/>
      <c r="V38" s="186"/>
      <c r="W38" s="220">
        <f>((COUNTIF(E38:V39,"○"))*3)+((COUNTIF(E38:V39,"△"))*1)</f>
        <v>0</v>
      </c>
      <c r="X38" s="221"/>
      <c r="Y38" s="223">
        <f>COUNTIF(E38:V39,"○")</f>
        <v>0</v>
      </c>
      <c r="Z38" s="193"/>
      <c r="AA38" s="223">
        <f>COUNTIF(E38:V39,"×")</f>
        <v>0</v>
      </c>
      <c r="AB38" s="193"/>
      <c r="AC38" s="223">
        <f>COUNTIF(E38:V39,"△")</f>
        <v>0</v>
      </c>
      <c r="AD38" s="193"/>
      <c r="AE38" s="224">
        <f>SUM(T39,Q39,N39,K39,H39)</f>
        <v>0</v>
      </c>
      <c r="AF38" s="193"/>
      <c r="AG38" s="224">
        <f>SUM(V39,S39,P39,M39,J39)</f>
        <v>0</v>
      </c>
      <c r="AH38" s="193"/>
      <c r="AI38" s="190">
        <f>AE38-AG38</f>
        <v>0</v>
      </c>
      <c r="AJ38" s="188"/>
      <c r="AK38" s="180">
        <f>Y38/5</f>
        <v>0</v>
      </c>
      <c r="AL38" s="253"/>
      <c r="AM38" s="255">
        <f>RANK(W38,(W38,W42,W46,W50,W54,W58),0)</f>
        <v>1</v>
      </c>
      <c r="AN38" s="176"/>
      <c r="AP38" s="245" t="str">
        <f>K33</f>
        <v>小国中</v>
      </c>
      <c r="AQ38" s="231">
        <f>((COUNTIF(E44:V45,"○"))*3)+((COUNTIF(E44:V45,"△"))*1)</f>
        <v>0</v>
      </c>
      <c r="AR38" s="195">
        <f>COUNTIF(E44:V45,"○")</f>
        <v>0</v>
      </c>
      <c r="AS38" s="195">
        <f>COUNTIF(E44:V45,"×")</f>
        <v>3</v>
      </c>
      <c r="AT38" s="234">
        <f>COUNTIF(E44:V45,"△")</f>
        <v>0</v>
      </c>
      <c r="AU38" s="195">
        <f>AE44</f>
        <v>1</v>
      </c>
      <c r="AV38" s="234">
        <f>AG44</f>
        <v>13</v>
      </c>
      <c r="AW38" s="195">
        <f>AU38-AV38</f>
        <v>-12</v>
      </c>
      <c r="AX38" s="227">
        <f>AR38/5</f>
        <v>0</v>
      </c>
      <c r="AY38" s="229">
        <f>RANK(AQ38,(AQ34,AQ36,AQ38,AQ40,AQ42,AQ44),0)</f>
        <v>6</v>
      </c>
    </row>
    <row r="39" spans="2:51" ht="17.25" customHeight="1">
      <c r="B39" s="316"/>
      <c r="C39" s="317"/>
      <c r="D39" s="318"/>
      <c r="E39" s="212"/>
      <c r="F39" s="212"/>
      <c r="G39" s="212"/>
      <c r="H39" s="1"/>
      <c r="I39" s="31" t="s">
        <v>13</v>
      </c>
      <c r="J39" s="2"/>
      <c r="K39" s="1"/>
      <c r="L39" s="31" t="s">
        <v>13</v>
      </c>
      <c r="M39" s="2"/>
      <c r="N39" s="1"/>
      <c r="O39" s="31" t="s">
        <v>13</v>
      </c>
      <c r="P39" s="2"/>
      <c r="Q39" s="1"/>
      <c r="R39" s="31" t="s">
        <v>13</v>
      </c>
      <c r="S39" s="2"/>
      <c r="T39" s="1"/>
      <c r="U39" s="31" t="s">
        <v>13</v>
      </c>
      <c r="V39" s="2"/>
      <c r="W39" s="220"/>
      <c r="X39" s="221"/>
      <c r="Y39" s="191"/>
      <c r="Z39" s="194"/>
      <c r="AA39" s="223"/>
      <c r="AB39" s="194"/>
      <c r="AC39" s="223"/>
      <c r="AD39" s="194"/>
      <c r="AE39" s="224"/>
      <c r="AF39" s="194"/>
      <c r="AG39" s="224"/>
      <c r="AH39" s="194"/>
      <c r="AI39" s="191"/>
      <c r="AJ39" s="189"/>
      <c r="AK39" s="181"/>
      <c r="AL39" s="253"/>
      <c r="AM39" s="183"/>
      <c r="AN39" s="177"/>
      <c r="AP39" s="246"/>
      <c r="AQ39" s="244"/>
      <c r="AR39" s="196"/>
      <c r="AS39" s="196"/>
      <c r="AT39" s="236"/>
      <c r="AU39" s="196"/>
      <c r="AV39" s="236"/>
      <c r="AW39" s="222"/>
      <c r="AX39" s="237"/>
      <c r="AY39" s="238"/>
    </row>
    <row r="40" spans="2:51" ht="17.25" customHeight="1">
      <c r="B40" s="310" t="str">
        <f>H33</f>
        <v>米沢七中</v>
      </c>
      <c r="C40" s="311"/>
      <c r="D40" s="312"/>
      <c r="E40" s="208" t="str">
        <f>IF(E41="","",IF(E41=G41,"△",IF(E41&gt;G41,"○","×")))</f>
        <v>○</v>
      </c>
      <c r="F40" s="209"/>
      <c r="G40" s="210"/>
      <c r="H40" s="250"/>
      <c r="I40" s="211"/>
      <c r="J40" s="241"/>
      <c r="K40" s="208">
        <f>IF(K41="","",IF(K41=M41,"△",IF(K41&gt;M41,"○","×")))</f>
      </c>
      <c r="L40" s="209"/>
      <c r="M40" s="210"/>
      <c r="N40" s="208" t="str">
        <f>IF(N41="","",IF(N41=P41,"△",IF(N41&gt;P41,"○","×")))</f>
        <v>○</v>
      </c>
      <c r="O40" s="209"/>
      <c r="P40" s="210"/>
      <c r="Q40" s="208" t="str">
        <f>IF(Q41="","",IF(Q41=S41,"△",IF(Q41&gt;S41,"○","×")))</f>
        <v>○</v>
      </c>
      <c r="R40" s="209"/>
      <c r="S40" s="210"/>
      <c r="T40" s="208">
        <f>IF(T41="","",IF(T41=V41,"△",IF(T41&gt;V41,"○","×")))</f>
      </c>
      <c r="U40" s="209"/>
      <c r="V40" s="210"/>
      <c r="W40" s="214">
        <f>((COUNTIF(E40:V41,"○"))*3)+((COUNTIF(E40:V41,"△"))*1)</f>
        <v>9</v>
      </c>
      <c r="X40" s="221">
        <f>((COUNTIF(E40:V43,"○"))*3)+((COUNTIF(E40:V43,"△"))*1)</f>
        <v>9</v>
      </c>
      <c r="Y40" s="195">
        <f>COUNTIF(E40:V41,"○")</f>
        <v>3</v>
      </c>
      <c r="Z40" s="192">
        <f>SUM(Y40,Y42)</f>
        <v>3</v>
      </c>
      <c r="AA40" s="195">
        <f>COUNTIF(E40:V41,"×")</f>
        <v>0</v>
      </c>
      <c r="AB40" s="192">
        <f>SUM(AA40,AA42)</f>
        <v>0</v>
      </c>
      <c r="AC40" s="195">
        <f>COUNTIF(E40:V41,"△")</f>
        <v>0</v>
      </c>
      <c r="AD40" s="192">
        <f>SUM(AC40,AC42)</f>
        <v>0</v>
      </c>
      <c r="AE40" s="204">
        <f>SUM(T41,Q41,N41,K41,E41)</f>
        <v>14</v>
      </c>
      <c r="AF40" s="192">
        <f>SUM(E41,K41,N41,Q41,T41,E43,K43,N43,Q43,T43)</f>
        <v>14</v>
      </c>
      <c r="AG40" s="204">
        <f>SUM(V41,S41,P41,M41,G41)</f>
        <v>0</v>
      </c>
      <c r="AH40" s="192">
        <f>SUM(G41,M41,P41,S41,V41,G43,M43,P43,S43,V43)</f>
        <v>0</v>
      </c>
      <c r="AI40" s="195">
        <f>AE40-AG40</f>
        <v>14</v>
      </c>
      <c r="AJ40" s="187">
        <f>AF40-AH40</f>
        <v>14</v>
      </c>
      <c r="AK40" s="170">
        <f>Y40/5</f>
        <v>0.6</v>
      </c>
      <c r="AL40" s="172">
        <f>Z40/10</f>
        <v>0.3</v>
      </c>
      <c r="AM40" s="173">
        <f>RANK(W40,(W36,W40,W44,W48,W52,W556),0)</f>
        <v>1</v>
      </c>
      <c r="AN40" s="175">
        <f>RANK(X40,(X36,X40,X44,X48,X52,X56),0)</f>
        <v>1</v>
      </c>
      <c r="AP40" s="245" t="str">
        <f>N33</f>
        <v>川西中</v>
      </c>
      <c r="AQ40" s="231">
        <f>((COUNTIF(E48:V49,"○"))*3)+((COUNTIF(E48:V49,"△"))*1)</f>
        <v>4</v>
      </c>
      <c r="AR40" s="195">
        <f>COUNTIF(E48:V49,"○")</f>
        <v>1</v>
      </c>
      <c r="AS40" s="195">
        <f>COUNTIF(E48:V49,"×")</f>
        <v>1</v>
      </c>
      <c r="AT40" s="234">
        <f>COUNTIF(E48:V49,"△")</f>
        <v>1</v>
      </c>
      <c r="AU40" s="234">
        <f>AE48</f>
        <v>8</v>
      </c>
      <c r="AV40" s="234">
        <f>AG48</f>
        <v>4</v>
      </c>
      <c r="AW40" s="195">
        <f>AU40-AV40</f>
        <v>4</v>
      </c>
      <c r="AX40" s="227">
        <f>AR40/5</f>
        <v>0.2</v>
      </c>
      <c r="AY40" s="229">
        <f>RANK(AQ40,(AQ34,AQ36,AQ38,AQ40,AQ42,AQ44),0)</f>
        <v>3</v>
      </c>
    </row>
    <row r="41" spans="2:51" ht="17.25" customHeight="1">
      <c r="B41" s="313"/>
      <c r="C41" s="314"/>
      <c r="D41" s="315"/>
      <c r="E41" s="32">
        <f>IF(J37="","",J37)</f>
        <v>9</v>
      </c>
      <c r="F41" s="30" t="s">
        <v>13</v>
      </c>
      <c r="G41" s="33">
        <f>IF(H37="","",H37)</f>
        <v>0</v>
      </c>
      <c r="H41" s="251"/>
      <c r="I41" s="212"/>
      <c r="J41" s="242"/>
      <c r="K41" s="3"/>
      <c r="L41" s="30" t="s">
        <v>13</v>
      </c>
      <c r="M41" s="4"/>
      <c r="N41" s="3">
        <v>4</v>
      </c>
      <c r="O41" s="30" t="s">
        <v>13</v>
      </c>
      <c r="P41" s="4">
        <v>0</v>
      </c>
      <c r="Q41" s="3">
        <v>1</v>
      </c>
      <c r="R41" s="30" t="s">
        <v>13</v>
      </c>
      <c r="S41" s="4">
        <v>0</v>
      </c>
      <c r="T41" s="3"/>
      <c r="U41" s="30" t="s">
        <v>13</v>
      </c>
      <c r="V41" s="4"/>
      <c r="W41" s="215"/>
      <c r="X41" s="221"/>
      <c r="Y41" s="222"/>
      <c r="Z41" s="193"/>
      <c r="AA41" s="222"/>
      <c r="AB41" s="193"/>
      <c r="AC41" s="222"/>
      <c r="AD41" s="193"/>
      <c r="AE41" s="226"/>
      <c r="AF41" s="193"/>
      <c r="AG41" s="226"/>
      <c r="AH41" s="193"/>
      <c r="AI41" s="222"/>
      <c r="AJ41" s="188"/>
      <c r="AK41" s="225"/>
      <c r="AL41" s="172"/>
      <c r="AM41" s="174"/>
      <c r="AN41" s="176"/>
      <c r="AP41" s="246"/>
      <c r="AQ41" s="244"/>
      <c r="AR41" s="196"/>
      <c r="AS41" s="196"/>
      <c r="AT41" s="236"/>
      <c r="AU41" s="249"/>
      <c r="AV41" s="236"/>
      <c r="AW41" s="222"/>
      <c r="AX41" s="237"/>
      <c r="AY41" s="238"/>
    </row>
    <row r="42" spans="2:51" ht="17.25" customHeight="1">
      <c r="B42" s="313"/>
      <c r="C42" s="314"/>
      <c r="D42" s="315"/>
      <c r="E42" s="184">
        <f>IF(E43="","",IF(E43=G43,"△",IF(E43&gt;G43,"○","×")))</f>
      </c>
      <c r="F42" s="185"/>
      <c r="G42" s="186"/>
      <c r="H42" s="251"/>
      <c r="I42" s="212"/>
      <c r="J42" s="242"/>
      <c r="K42" s="184">
        <f>IF(K43="","",IF(K43=M43,"△",IF(K43&gt;M43,"○","×")))</f>
      </c>
      <c r="L42" s="185"/>
      <c r="M42" s="186"/>
      <c r="N42" s="184">
        <f>IF(N43="","",IF(N43=P43,"△",IF(N43&gt;P43,"○","×")))</f>
      </c>
      <c r="O42" s="185"/>
      <c r="P42" s="186"/>
      <c r="Q42" s="184">
        <f>IF(Q43="","",IF(Q43=S43,"△",IF(Q43&gt;S43,"○","×")))</f>
      </c>
      <c r="R42" s="185"/>
      <c r="S42" s="186"/>
      <c r="T42" s="184">
        <f>IF(T43="","",IF(T43=V43,"△",IF(T43&gt;V43,"○","×")))</f>
      </c>
      <c r="U42" s="185"/>
      <c r="V42" s="186"/>
      <c r="W42" s="216">
        <f>((COUNTIF(E42:V43,"○"))*3)+((COUNTIF(E42:V43,"△"))*1)</f>
        <v>0</v>
      </c>
      <c r="X42" s="221"/>
      <c r="Y42" s="223">
        <f>COUNTIF(E42:V43,"○")</f>
        <v>0</v>
      </c>
      <c r="Z42" s="193"/>
      <c r="AA42" s="223">
        <f>COUNTIF(E42:V43,"×")</f>
        <v>0</v>
      </c>
      <c r="AB42" s="193"/>
      <c r="AC42" s="223">
        <f>COUNTIF(E42:V43,"△")</f>
        <v>0</v>
      </c>
      <c r="AD42" s="193"/>
      <c r="AE42" s="224">
        <f>SUM(T43,Q43,N43,K43,E43)</f>
        <v>0</v>
      </c>
      <c r="AF42" s="193"/>
      <c r="AG42" s="224">
        <f>SUM(V43,S43,P43,M43,G43)</f>
        <v>0</v>
      </c>
      <c r="AH42" s="193"/>
      <c r="AI42" s="190">
        <f>AE42-AG42</f>
        <v>0</v>
      </c>
      <c r="AJ42" s="188"/>
      <c r="AK42" s="247">
        <f>Y42/5</f>
        <v>0</v>
      </c>
      <c r="AL42" s="172"/>
      <c r="AM42" s="182">
        <f>RANK(W42,(W38,W42,W46,W50,W54,W58),0)</f>
        <v>1</v>
      </c>
      <c r="AN42" s="176"/>
      <c r="AP42" s="245" t="str">
        <f>Q33</f>
        <v>米沢三中</v>
      </c>
      <c r="AQ42" s="231">
        <f>((COUNTIF(E52:V53,"○"))*3)+((COUNTIF(E52:V53,"△"))*1)</f>
        <v>1</v>
      </c>
      <c r="AR42" s="195">
        <f>COUNTIF(E52:V53,"○")</f>
        <v>0</v>
      </c>
      <c r="AS42" s="195">
        <f>COUNTIF(E52:V53,"×")</f>
        <v>2</v>
      </c>
      <c r="AT42" s="234">
        <f>COUNTIF(E52:V53,"△")</f>
        <v>1</v>
      </c>
      <c r="AU42" s="234">
        <f>AE52</f>
        <v>0</v>
      </c>
      <c r="AV42" s="234">
        <f>AG52</f>
        <v>2</v>
      </c>
      <c r="AW42" s="195">
        <f>AU42-AV42</f>
        <v>-2</v>
      </c>
      <c r="AX42" s="227">
        <f>AR42/5</f>
        <v>0</v>
      </c>
      <c r="AY42" s="229">
        <f>RANK(AQ42,(AQ34,AQ36,AQ38,AQ40,AQ42,AQ44),0)</f>
        <v>5</v>
      </c>
    </row>
    <row r="43" spans="2:51" ht="17.25" customHeight="1">
      <c r="B43" s="316"/>
      <c r="C43" s="317"/>
      <c r="D43" s="318"/>
      <c r="E43" s="31">
        <f>IF(J39="","",J39)</f>
      </c>
      <c r="F43" s="31" t="s">
        <v>13</v>
      </c>
      <c r="G43" s="31">
        <f>IF(H39="","",H39)</f>
      </c>
      <c r="H43" s="252"/>
      <c r="I43" s="213"/>
      <c r="J43" s="243"/>
      <c r="K43" s="1"/>
      <c r="L43" s="31" t="s">
        <v>13</v>
      </c>
      <c r="M43" s="2"/>
      <c r="N43" s="1"/>
      <c r="O43" s="31" t="s">
        <v>13</v>
      </c>
      <c r="P43" s="2"/>
      <c r="Q43" s="1"/>
      <c r="R43" s="31" t="s">
        <v>13</v>
      </c>
      <c r="S43" s="2"/>
      <c r="T43" s="1"/>
      <c r="U43" s="31" t="s">
        <v>13</v>
      </c>
      <c r="V43" s="2"/>
      <c r="W43" s="217"/>
      <c r="X43" s="221"/>
      <c r="Y43" s="191"/>
      <c r="Z43" s="194"/>
      <c r="AA43" s="223"/>
      <c r="AB43" s="194"/>
      <c r="AC43" s="223"/>
      <c r="AD43" s="194"/>
      <c r="AE43" s="224"/>
      <c r="AF43" s="194"/>
      <c r="AG43" s="224"/>
      <c r="AH43" s="194"/>
      <c r="AI43" s="191"/>
      <c r="AJ43" s="189"/>
      <c r="AK43" s="248"/>
      <c r="AL43" s="172"/>
      <c r="AM43" s="183"/>
      <c r="AN43" s="177"/>
      <c r="AP43" s="246"/>
      <c r="AQ43" s="244"/>
      <c r="AR43" s="196"/>
      <c r="AS43" s="196"/>
      <c r="AT43" s="236"/>
      <c r="AU43" s="235"/>
      <c r="AV43" s="236"/>
      <c r="AW43" s="222"/>
      <c r="AX43" s="237"/>
      <c r="AY43" s="238"/>
    </row>
    <row r="44" spans="2:51" ht="17.25" customHeight="1">
      <c r="B44" s="310" t="str">
        <f>K33</f>
        <v>小国中</v>
      </c>
      <c r="C44" s="311"/>
      <c r="D44" s="312"/>
      <c r="E44" s="208" t="str">
        <f>IF(E45="","",IF(E45=G45,"△",IF(E45&gt;G45,"○","×")))</f>
        <v>×</v>
      </c>
      <c r="F44" s="209"/>
      <c r="G44" s="209"/>
      <c r="H44" s="208">
        <f>IF(H45="","",IF(H45=J45,"△",IF(H45&gt;J45,"○","×")))</f>
      </c>
      <c r="I44" s="209"/>
      <c r="J44" s="210"/>
      <c r="K44" s="211"/>
      <c r="L44" s="211"/>
      <c r="M44" s="241"/>
      <c r="N44" s="208" t="str">
        <f>IF(N45="","",IF(N45=P45,"△",IF(N45&gt;P45,"○","×")))</f>
        <v>×</v>
      </c>
      <c r="O44" s="209"/>
      <c r="P44" s="210"/>
      <c r="Q44" s="208">
        <f>IF(Q45="","",IF(Q45=S45,"△",IF(Q45&gt;S45,"○","×")))</f>
      </c>
      <c r="R44" s="209"/>
      <c r="S44" s="210"/>
      <c r="T44" s="208" t="str">
        <f>IF(T45="","",IF(T45=V45,"△",IF(T45&gt;V45,"○","×")))</f>
        <v>×</v>
      </c>
      <c r="U44" s="209"/>
      <c r="V44" s="210"/>
      <c r="W44" s="214">
        <f>((COUNTIF(E44:V45,"○"))*3)+((COUNTIF(E44:V45,"△"))*1)</f>
        <v>0</v>
      </c>
      <c r="X44" s="221">
        <f>((COUNTIF(E44:V47,"○"))*3)+((COUNTIF(E44:V47,"△"))*1)</f>
        <v>0</v>
      </c>
      <c r="Y44" s="195">
        <f>COUNTIF(E44:V45,"○")</f>
        <v>0</v>
      </c>
      <c r="Z44" s="192">
        <f>SUM(Y44,Y46)</f>
        <v>0</v>
      </c>
      <c r="AA44" s="195">
        <f>COUNTIF(E44:V45,"×")</f>
        <v>3</v>
      </c>
      <c r="AB44" s="192">
        <f>SUM(AA44,AA46)</f>
        <v>3</v>
      </c>
      <c r="AC44" s="195">
        <f>COUNTIF(E44:V45,"△")</f>
        <v>0</v>
      </c>
      <c r="AD44" s="192">
        <f>SUM(AC44,AC46)</f>
        <v>0</v>
      </c>
      <c r="AE44" s="204">
        <f>SUM(H45,E45,N45,Q45,T45)</f>
        <v>1</v>
      </c>
      <c r="AF44" s="192">
        <f>SUM(H45,E45,N45,Q45,T45,H47,E47,N47,Q47,T47)</f>
        <v>1</v>
      </c>
      <c r="AG44" s="204">
        <f>SUM(J45,G45,P45,S45,V45)</f>
        <v>13</v>
      </c>
      <c r="AH44" s="192">
        <f>SUM(J45,G45,P45,S45,V45,J47,G47,P47,S47,V47)</f>
        <v>13</v>
      </c>
      <c r="AI44" s="205">
        <f>AE44-AG44</f>
        <v>-12</v>
      </c>
      <c r="AJ44" s="187">
        <f>AF44-AH44</f>
        <v>-12</v>
      </c>
      <c r="AK44" s="170">
        <f>Y44/5</f>
        <v>0</v>
      </c>
      <c r="AL44" s="172">
        <f>Z44/10</f>
        <v>0</v>
      </c>
      <c r="AM44" s="173">
        <f>RANK(W44,(W36,W40,W44,W48,W52,W556),0)</f>
        <v>5</v>
      </c>
      <c r="AN44" s="175">
        <f>RANK(X44,(X36,X40,X44,X48,X52,X56),0)</f>
        <v>6</v>
      </c>
      <c r="AP44" s="239" t="str">
        <f>T33</f>
        <v>高畠四中</v>
      </c>
      <c r="AQ44" s="231">
        <f>((COUNTIF(E56:V57,"○"))*3)+((COUNTIF(E56:V57,"△"))*1)</f>
        <v>6</v>
      </c>
      <c r="AR44" s="195">
        <f>COUNTIF(E56:V57,"○")</f>
        <v>2</v>
      </c>
      <c r="AS44" s="195">
        <f>COUNTIF(E56:V57,"×")</f>
        <v>0</v>
      </c>
      <c r="AT44" s="234">
        <f>COUNTIF(E56:V57,"△")</f>
        <v>0</v>
      </c>
      <c r="AU44" s="196">
        <f>AE56</f>
        <v>4</v>
      </c>
      <c r="AV44" s="234">
        <f>AG56</f>
        <v>0</v>
      </c>
      <c r="AW44" s="195">
        <f>AU44-AV44</f>
        <v>4</v>
      </c>
      <c r="AX44" s="227">
        <f>AR44/5</f>
        <v>0.4</v>
      </c>
      <c r="AY44" s="229">
        <f>RANK(AQ44,(AQ34,AQ36,AQ38,AQ40,AQ42,AQ44),0)</f>
        <v>2</v>
      </c>
    </row>
    <row r="45" spans="2:51" ht="17.25" customHeight="1">
      <c r="B45" s="313"/>
      <c r="C45" s="314"/>
      <c r="D45" s="315"/>
      <c r="E45" s="32">
        <f>IF(M37="","",M37)</f>
        <v>1</v>
      </c>
      <c r="F45" s="30" t="s">
        <v>13</v>
      </c>
      <c r="G45" s="30">
        <f>IF(K37="","",K37)</f>
        <v>2</v>
      </c>
      <c r="H45" s="32">
        <f>IF(M41="","",M41)</f>
      </c>
      <c r="I45" s="30" t="s">
        <v>13</v>
      </c>
      <c r="J45" s="33">
        <f>IF(K41="","",K41)</f>
      </c>
      <c r="K45" s="212"/>
      <c r="L45" s="212"/>
      <c r="M45" s="242"/>
      <c r="N45" s="3">
        <v>0</v>
      </c>
      <c r="O45" s="30" t="s">
        <v>13</v>
      </c>
      <c r="P45" s="4">
        <v>8</v>
      </c>
      <c r="Q45" s="3"/>
      <c r="R45" s="30" t="s">
        <v>13</v>
      </c>
      <c r="S45" s="4"/>
      <c r="T45" s="3">
        <v>0</v>
      </c>
      <c r="U45" s="30" t="s">
        <v>13</v>
      </c>
      <c r="V45" s="4">
        <v>3</v>
      </c>
      <c r="W45" s="215"/>
      <c r="X45" s="221"/>
      <c r="Y45" s="196"/>
      <c r="Z45" s="193"/>
      <c r="AA45" s="196"/>
      <c r="AB45" s="193"/>
      <c r="AC45" s="222"/>
      <c r="AD45" s="193"/>
      <c r="AE45" s="203"/>
      <c r="AF45" s="193"/>
      <c r="AG45" s="226"/>
      <c r="AH45" s="193"/>
      <c r="AI45" s="196"/>
      <c r="AJ45" s="188"/>
      <c r="AK45" s="225"/>
      <c r="AL45" s="172"/>
      <c r="AM45" s="174"/>
      <c r="AN45" s="176"/>
      <c r="AP45" s="240"/>
      <c r="AQ45" s="232"/>
      <c r="AR45" s="233"/>
      <c r="AS45" s="233"/>
      <c r="AT45" s="235"/>
      <c r="AU45" s="233"/>
      <c r="AV45" s="235"/>
      <c r="AW45" s="233"/>
      <c r="AX45" s="228"/>
      <c r="AY45" s="230"/>
    </row>
    <row r="46" spans="2:51" ht="17.25" customHeight="1">
      <c r="B46" s="313"/>
      <c r="C46" s="314"/>
      <c r="D46" s="315"/>
      <c r="E46" s="184">
        <f>IF(E47="","",IF(E47=G47,"△",IF(E47&gt;G47,"○","×")))</f>
      </c>
      <c r="F46" s="185"/>
      <c r="G46" s="185"/>
      <c r="H46" s="184">
        <f>IF(H47="","",IF(H47=J47,"△",IF(H47&gt;J47,"○","×")))</f>
      </c>
      <c r="I46" s="185"/>
      <c r="J46" s="186"/>
      <c r="K46" s="212"/>
      <c r="L46" s="212"/>
      <c r="M46" s="242"/>
      <c r="N46" s="184">
        <f>IF(N47="","",IF(N47=P47,"△",IF(N47&gt;P47,"○","×")))</f>
      </c>
      <c r="O46" s="185"/>
      <c r="P46" s="186"/>
      <c r="Q46" s="184">
        <f>IF(Q47="","",IF(Q47=S47,"△",IF(Q47&gt;S47,"○","×")))</f>
      </c>
      <c r="R46" s="185"/>
      <c r="S46" s="186"/>
      <c r="T46" s="184">
        <f>IF(T47="","",IF(T47=V47,"△",IF(T47&gt;V47,"○","×")))</f>
      </c>
      <c r="U46" s="185"/>
      <c r="V46" s="186"/>
      <c r="W46" s="216">
        <f>((COUNTIF(E46:V47,"○"))*3)+((COUNTIF(E46:V47,"△"))*1)</f>
        <v>0</v>
      </c>
      <c r="X46" s="221"/>
      <c r="Y46" s="190">
        <f>COUNTIF(E46:V47,"○")</f>
        <v>0</v>
      </c>
      <c r="Z46" s="193"/>
      <c r="AA46" s="190">
        <f>COUNTIF(E46:V47,"×")</f>
        <v>0</v>
      </c>
      <c r="AB46" s="193"/>
      <c r="AC46" s="223">
        <f>COUNTIF(E46:V47,"△")</f>
        <v>0</v>
      </c>
      <c r="AD46" s="193"/>
      <c r="AE46" s="224">
        <f>SUM(H47,E47,N47,Q47,T47)</f>
        <v>0</v>
      </c>
      <c r="AF46" s="193"/>
      <c r="AG46" s="224">
        <f>SUM(J47,G47,P47,S47,V47)</f>
        <v>0</v>
      </c>
      <c r="AH46" s="193"/>
      <c r="AI46" s="190">
        <f>AE46-AG46</f>
        <v>0</v>
      </c>
      <c r="AJ46" s="188"/>
      <c r="AK46" s="180">
        <f>Y46/5</f>
        <v>0</v>
      </c>
      <c r="AL46" s="172"/>
      <c r="AM46" s="182">
        <f>RANK(W46,(W38,W42,W46,W50,W54,W58),0)</f>
        <v>1</v>
      </c>
      <c r="AN46" s="176"/>
      <c r="AP46" s="36"/>
      <c r="AQ46" s="11"/>
      <c r="AR46" s="12"/>
      <c r="AS46" s="12"/>
      <c r="AT46" s="12"/>
      <c r="AU46" s="12"/>
      <c r="AV46" s="12"/>
      <c r="AW46" s="12"/>
      <c r="AX46" s="14"/>
      <c r="AY46" s="16"/>
    </row>
    <row r="47" spans="2:51" ht="17.25" customHeight="1">
      <c r="B47" s="316"/>
      <c r="C47" s="317"/>
      <c r="D47" s="318"/>
      <c r="E47" s="31">
        <f>IF(M39="","",M39)</f>
      </c>
      <c r="F47" s="31" t="s">
        <v>13</v>
      </c>
      <c r="G47" s="31">
        <f>IF(K39="","",K39)</f>
      </c>
      <c r="H47" s="34">
        <f>IF(M43="","",M43)</f>
      </c>
      <c r="I47" s="31" t="s">
        <v>13</v>
      </c>
      <c r="J47" s="35">
        <f>IF(K43="","",K43)</f>
      </c>
      <c r="K47" s="213"/>
      <c r="L47" s="213"/>
      <c r="M47" s="243"/>
      <c r="N47" s="1"/>
      <c r="O47" s="31" t="s">
        <v>13</v>
      </c>
      <c r="P47" s="2"/>
      <c r="Q47" s="1"/>
      <c r="R47" s="31" t="s">
        <v>13</v>
      </c>
      <c r="S47" s="2"/>
      <c r="T47" s="1"/>
      <c r="U47" s="31" t="s">
        <v>13</v>
      </c>
      <c r="V47" s="2"/>
      <c r="W47" s="217"/>
      <c r="X47" s="221"/>
      <c r="Y47" s="191"/>
      <c r="Z47" s="194"/>
      <c r="AA47" s="191"/>
      <c r="AB47" s="194"/>
      <c r="AC47" s="223"/>
      <c r="AD47" s="194"/>
      <c r="AE47" s="207"/>
      <c r="AF47" s="194"/>
      <c r="AG47" s="224"/>
      <c r="AH47" s="194"/>
      <c r="AI47" s="191"/>
      <c r="AJ47" s="189"/>
      <c r="AK47" s="181"/>
      <c r="AL47" s="172"/>
      <c r="AM47" s="183"/>
      <c r="AN47" s="177"/>
      <c r="AP47" s="39" t="s">
        <v>12</v>
      </c>
      <c r="AQ47" s="19" t="s">
        <v>1</v>
      </c>
      <c r="AR47" s="19" t="s">
        <v>2</v>
      </c>
      <c r="AS47" s="19" t="s">
        <v>3</v>
      </c>
      <c r="AT47" s="19" t="s">
        <v>4</v>
      </c>
      <c r="AU47" s="19" t="s">
        <v>0</v>
      </c>
      <c r="AV47" s="19" t="s">
        <v>5</v>
      </c>
      <c r="AW47" s="19" t="s">
        <v>6</v>
      </c>
      <c r="AX47" s="37" t="s">
        <v>7</v>
      </c>
      <c r="AY47" s="10" t="s">
        <v>8</v>
      </c>
    </row>
    <row r="48" spans="2:51" ht="17.25" customHeight="1">
      <c r="B48" s="310" t="str">
        <f>N33</f>
        <v>川西中</v>
      </c>
      <c r="C48" s="311"/>
      <c r="D48" s="312"/>
      <c r="E48" s="208">
        <f>IF(E49="","",IF(E49=G49,"△",IF(E49&gt;G49,"○","×")))</f>
      </c>
      <c r="F48" s="209"/>
      <c r="G48" s="209"/>
      <c r="H48" s="208" t="str">
        <f>IF(H49="","",IF(H49=J49,"△",IF(H49&gt;J49,"○","×")))</f>
        <v>×</v>
      </c>
      <c r="I48" s="209"/>
      <c r="J48" s="210"/>
      <c r="K48" s="209" t="str">
        <f>IF(K49="","",IF(K49=M49,"△",IF(K49&gt;M49,"○","×")))</f>
        <v>○</v>
      </c>
      <c r="L48" s="209"/>
      <c r="M48" s="210"/>
      <c r="N48" s="211"/>
      <c r="O48" s="211"/>
      <c r="P48" s="211"/>
      <c r="Q48" s="208" t="str">
        <f>IF(Q49="","",IF(Q49=S49,"△",IF(Q49&gt;S49,"○","×")))</f>
        <v>△</v>
      </c>
      <c r="R48" s="209"/>
      <c r="S48" s="210"/>
      <c r="T48" s="208">
        <f>IF(T49="","",IF(T49=V49,"△",IF(T49&gt;V49,"○","×")))</f>
      </c>
      <c r="U48" s="209"/>
      <c r="V48" s="210"/>
      <c r="W48" s="214">
        <f>((COUNTIF(E48:V49,"○"))*3)+((COUNTIF(E48:V49,"△"))*1)</f>
        <v>4</v>
      </c>
      <c r="X48" s="221">
        <f>((COUNTIF(E48:V51,"○"))*3)+((COUNTIF(E48:V51,"△"))*1)</f>
        <v>4</v>
      </c>
      <c r="Y48" s="195">
        <f>COUNTIF(E48:V49,"○")</f>
        <v>1</v>
      </c>
      <c r="Z48" s="192">
        <f>SUM(Y48,Y50)</f>
        <v>1</v>
      </c>
      <c r="AA48" s="195">
        <f>COUNTIF(E48:V49,"×")</f>
        <v>1</v>
      </c>
      <c r="AB48" s="192">
        <f>SUM(AA48,AA50)</f>
        <v>1</v>
      </c>
      <c r="AC48" s="195">
        <f>COUNTIF(E48:V49,"△")</f>
        <v>1</v>
      </c>
      <c r="AD48" s="192">
        <f>SUM(AC48,AC50)</f>
        <v>1</v>
      </c>
      <c r="AE48" s="204">
        <f>SUM(K49,E49,H49,Q49,T49)</f>
        <v>8</v>
      </c>
      <c r="AF48" s="192">
        <f>SUM(H49,K49,E49,Q49,T49,H51,K51,E51,Q51,T51)</f>
        <v>8</v>
      </c>
      <c r="AG48" s="204">
        <f>SUM(M49,G49,J49,S49,V49)</f>
        <v>4</v>
      </c>
      <c r="AH48" s="192">
        <f>SUM(J49,M49,G49,S49,V49,J51,M51,G51,S51,V51)</f>
        <v>4</v>
      </c>
      <c r="AI48" s="205">
        <f>AE48-AG48</f>
        <v>4</v>
      </c>
      <c r="AJ48" s="187">
        <f>AF48-AH48</f>
        <v>4</v>
      </c>
      <c r="AK48" s="170">
        <f>Y48/5</f>
        <v>0.2</v>
      </c>
      <c r="AL48" s="172">
        <f>Z48/10</f>
        <v>0.1</v>
      </c>
      <c r="AM48" s="173">
        <f>RANK(W48,(W36,W40,W44,W48,W52,W56),0)</f>
        <v>3</v>
      </c>
      <c r="AN48" s="175">
        <f>RANK(X48,(X36,X40,X44,X48,X52,X56),0)</f>
        <v>3</v>
      </c>
      <c r="AP48" s="178" t="str">
        <f>E33</f>
        <v>FC米沢</v>
      </c>
      <c r="AQ48" s="199">
        <f>((COUNTIF(H38:V39,"○"))*3)+((COUNTIF(H38:V39,"△"))*1)</f>
        <v>0</v>
      </c>
      <c r="AR48" s="200">
        <f>COUNTIF(H38:V39,"○")</f>
        <v>0</v>
      </c>
      <c r="AS48" s="200">
        <f>COUNTIF(H38:V39,"×")</f>
        <v>0</v>
      </c>
      <c r="AT48" s="200">
        <f>COUNTIF(E38:V39,"△")</f>
        <v>0</v>
      </c>
      <c r="AU48" s="201">
        <f>AE38</f>
        <v>0</v>
      </c>
      <c r="AV48" s="200">
        <f>AG38</f>
        <v>0</v>
      </c>
      <c r="AW48" s="200">
        <f>AU48-AV48</f>
        <v>0</v>
      </c>
      <c r="AX48" s="197">
        <f>AR48/5</f>
        <v>0</v>
      </c>
      <c r="AY48" s="198">
        <f>RANK(AQ48,(AQ48,AQ50,AQ52,AQ54,AQ56,AQ58),0)</f>
        <v>1</v>
      </c>
    </row>
    <row r="49" spans="2:51" ht="17.25" customHeight="1">
      <c r="B49" s="313"/>
      <c r="C49" s="314"/>
      <c r="D49" s="315"/>
      <c r="E49" s="32">
        <f>IF(P37="","",P37)</f>
      </c>
      <c r="F49" s="30" t="s">
        <v>13</v>
      </c>
      <c r="G49" s="30">
        <f>IF(N37="","",N37)</f>
      </c>
      <c r="H49" s="32">
        <f>IF(P41="","",P41)</f>
        <v>0</v>
      </c>
      <c r="I49" s="30" t="s">
        <v>13</v>
      </c>
      <c r="J49" s="33">
        <f>IF(N41="","",N41)</f>
        <v>4</v>
      </c>
      <c r="K49" s="30">
        <f>IF(P45="","",P45)</f>
        <v>8</v>
      </c>
      <c r="L49" s="30" t="s">
        <v>13</v>
      </c>
      <c r="M49" s="33">
        <f>IF(N45="","",N45)</f>
        <v>0</v>
      </c>
      <c r="N49" s="212"/>
      <c r="O49" s="212"/>
      <c r="P49" s="212"/>
      <c r="Q49" s="3">
        <v>0</v>
      </c>
      <c r="R49" s="30" t="s">
        <v>13</v>
      </c>
      <c r="S49" s="4">
        <v>0</v>
      </c>
      <c r="T49" s="3"/>
      <c r="U49" s="30" t="s">
        <v>13</v>
      </c>
      <c r="V49" s="4"/>
      <c r="W49" s="215"/>
      <c r="X49" s="221"/>
      <c r="Y49" s="222"/>
      <c r="Z49" s="193"/>
      <c r="AA49" s="196"/>
      <c r="AB49" s="193"/>
      <c r="AC49" s="196"/>
      <c r="AD49" s="193"/>
      <c r="AE49" s="226"/>
      <c r="AF49" s="193"/>
      <c r="AG49" s="226"/>
      <c r="AH49" s="193"/>
      <c r="AI49" s="196"/>
      <c r="AJ49" s="188"/>
      <c r="AK49" s="171"/>
      <c r="AL49" s="172"/>
      <c r="AM49" s="174"/>
      <c r="AN49" s="176"/>
      <c r="AP49" s="179"/>
      <c r="AQ49" s="199"/>
      <c r="AR49" s="200"/>
      <c r="AS49" s="200"/>
      <c r="AT49" s="200"/>
      <c r="AU49" s="202"/>
      <c r="AV49" s="200"/>
      <c r="AW49" s="200"/>
      <c r="AX49" s="197"/>
      <c r="AY49" s="198"/>
    </row>
    <row r="50" spans="2:51" ht="17.25" customHeight="1">
      <c r="B50" s="313"/>
      <c r="C50" s="314"/>
      <c r="D50" s="315"/>
      <c r="E50" s="184">
        <f>IF(E51="","",IF(E51=G51,"△",IF(E51&gt;G51,"○","×")))</f>
      </c>
      <c r="F50" s="185"/>
      <c r="G50" s="185"/>
      <c r="H50" s="184">
        <f>IF(H51="","",IF(H51=J51,"△",IF(H51&gt;J51,"○","×")))</f>
      </c>
      <c r="I50" s="185"/>
      <c r="J50" s="186"/>
      <c r="K50" s="185">
        <f>IF(K51="","",IF(K51=M51,"△",IF(K51&gt;M51,"○","×")))</f>
      </c>
      <c r="L50" s="185"/>
      <c r="M50" s="186"/>
      <c r="N50" s="212"/>
      <c r="O50" s="212"/>
      <c r="P50" s="212"/>
      <c r="Q50" s="184">
        <f>IF(Q51="","",IF(Q51=S51,"△",IF(Q51&gt;S51,"○","×")))</f>
      </c>
      <c r="R50" s="185"/>
      <c r="S50" s="186"/>
      <c r="T50" s="184">
        <f>IF(T51="","",IF(T51=V51,"△",IF(T51&gt;V51,"○","×")))</f>
      </c>
      <c r="U50" s="185"/>
      <c r="V50" s="186"/>
      <c r="W50" s="216">
        <f>((COUNTIF(E50:V51,"○"))*3)+((COUNTIF(E50:V51,"△"))*1)</f>
        <v>0</v>
      </c>
      <c r="X50" s="221"/>
      <c r="Y50" s="223">
        <f>COUNTIF(E50:V51,"○")</f>
        <v>0</v>
      </c>
      <c r="Z50" s="193"/>
      <c r="AA50" s="190">
        <f>COUNTIF(E50:V51,"×")</f>
        <v>0</v>
      </c>
      <c r="AB50" s="193"/>
      <c r="AC50" s="190">
        <f>COUNTIF(E50:V51,"△")</f>
        <v>0</v>
      </c>
      <c r="AD50" s="193"/>
      <c r="AE50" s="224">
        <f>SUM(K51,E51,H51,Q51,T51)</f>
        <v>0</v>
      </c>
      <c r="AF50" s="193"/>
      <c r="AG50" s="224">
        <f>SUM(M51,G51,J51,S51,V51)</f>
        <v>0</v>
      </c>
      <c r="AH50" s="193"/>
      <c r="AI50" s="190">
        <f>AE50-AG50</f>
        <v>0</v>
      </c>
      <c r="AJ50" s="188"/>
      <c r="AK50" s="180">
        <f>Y50/5</f>
        <v>0</v>
      </c>
      <c r="AL50" s="172"/>
      <c r="AM50" s="182">
        <f>RANK(W50,(W38,W42,W46,W50,W54,W58),0)</f>
        <v>1</v>
      </c>
      <c r="AN50" s="176"/>
      <c r="AP50" s="178" t="str">
        <f>H33</f>
        <v>米沢七中</v>
      </c>
      <c r="AQ50" s="199">
        <f>((COUNTIF(E42:V43,"○"))*3)+((COUNTIF(E42:V43,"△"))*1)</f>
        <v>0</v>
      </c>
      <c r="AR50" s="200">
        <f>COUNTIF(E42:V43,"○")</f>
        <v>0</v>
      </c>
      <c r="AS50" s="200">
        <f>COUNTIF(E42:V43,"×")</f>
        <v>0</v>
      </c>
      <c r="AT50" s="200">
        <f>COUNTIF(E42:V43,"△")</f>
        <v>0</v>
      </c>
      <c r="AU50" s="201">
        <f>AE42</f>
        <v>0</v>
      </c>
      <c r="AV50" s="200">
        <f>AG42</f>
        <v>0</v>
      </c>
      <c r="AW50" s="200">
        <f>AU50-AV50</f>
        <v>0</v>
      </c>
      <c r="AX50" s="197">
        <f>AR50/5</f>
        <v>0</v>
      </c>
      <c r="AY50" s="198">
        <f>RANK(AQ50,(AQ48,AQ50,AQ52,AQ54,AQ56,AQ58),0)</f>
        <v>1</v>
      </c>
    </row>
    <row r="51" spans="2:51" ht="17.25" customHeight="1">
      <c r="B51" s="316"/>
      <c r="C51" s="317"/>
      <c r="D51" s="318"/>
      <c r="E51" s="31">
        <f>IF(P39="","",P39)</f>
      </c>
      <c r="F51" s="31" t="s">
        <v>13</v>
      </c>
      <c r="G51" s="31">
        <f>IF(N39="","",N39)</f>
      </c>
      <c r="H51" s="34">
        <f>IF(P43="","",P43)</f>
      </c>
      <c r="I51" s="31" t="s">
        <v>13</v>
      </c>
      <c r="J51" s="35">
        <f>IF(N43="","",N43)</f>
      </c>
      <c r="K51" s="31">
        <f>IF(P47="","",P47)</f>
      </c>
      <c r="L51" s="31" t="s">
        <v>13</v>
      </c>
      <c r="M51" s="35">
        <f>IF(N47="","",N47)</f>
      </c>
      <c r="N51" s="213"/>
      <c r="O51" s="213"/>
      <c r="P51" s="213"/>
      <c r="Q51" s="1"/>
      <c r="R51" s="31" t="s">
        <v>13</v>
      </c>
      <c r="S51" s="2"/>
      <c r="T51" s="1"/>
      <c r="U51" s="31" t="s">
        <v>13</v>
      </c>
      <c r="V51" s="2"/>
      <c r="W51" s="217"/>
      <c r="X51" s="221"/>
      <c r="Y51" s="223"/>
      <c r="Z51" s="194"/>
      <c r="AA51" s="191"/>
      <c r="AB51" s="194"/>
      <c r="AC51" s="191"/>
      <c r="AD51" s="194"/>
      <c r="AE51" s="207"/>
      <c r="AF51" s="194"/>
      <c r="AG51" s="224"/>
      <c r="AH51" s="194"/>
      <c r="AI51" s="191"/>
      <c r="AJ51" s="189"/>
      <c r="AK51" s="181"/>
      <c r="AL51" s="172"/>
      <c r="AM51" s="183"/>
      <c r="AN51" s="177"/>
      <c r="AP51" s="179"/>
      <c r="AQ51" s="199"/>
      <c r="AR51" s="200"/>
      <c r="AS51" s="200"/>
      <c r="AT51" s="200"/>
      <c r="AU51" s="202"/>
      <c r="AV51" s="200"/>
      <c r="AW51" s="200"/>
      <c r="AX51" s="197"/>
      <c r="AY51" s="198"/>
    </row>
    <row r="52" spans="2:51" ht="17.25" customHeight="1">
      <c r="B52" s="310" t="str">
        <f>Q33</f>
        <v>米沢三中</v>
      </c>
      <c r="C52" s="311"/>
      <c r="D52" s="312"/>
      <c r="E52" s="208">
        <f>IF(E53="","",IF(E53=G53,"△",IF(E53&gt;G53,"○","×")))</f>
      </c>
      <c r="F52" s="209"/>
      <c r="G52" s="209"/>
      <c r="H52" s="208" t="str">
        <f>IF(H53="","",IF(H53=J53,"△",IF(H53&gt;J53,"○","×")))</f>
        <v>×</v>
      </c>
      <c r="I52" s="209"/>
      <c r="J52" s="210"/>
      <c r="K52" s="209">
        <f>IF(K53="","",IF(K53=M53,"△",IF(K53&gt;M53,"○","×")))</f>
      </c>
      <c r="L52" s="209"/>
      <c r="M52" s="210"/>
      <c r="N52" s="208" t="str">
        <f>IF(N53="","",IF(N53=P53,"△",IF(N53&gt;P53,"○","×")))</f>
        <v>△</v>
      </c>
      <c r="O52" s="209"/>
      <c r="P52" s="210"/>
      <c r="Q52" s="211"/>
      <c r="R52" s="211"/>
      <c r="S52" s="211"/>
      <c r="T52" s="208" t="str">
        <f>IF(T53="","",IF(T53=V53,"△",IF(T53&gt;V53,"○","×")))</f>
        <v>×</v>
      </c>
      <c r="U52" s="209"/>
      <c r="V52" s="210"/>
      <c r="W52" s="214">
        <f>((COUNTIF(E52:V53,"○"))*3)+((COUNTIF(E52:V53,"△"))*1)</f>
        <v>1</v>
      </c>
      <c r="X52" s="221">
        <f>((COUNTIF(E52:V55,"○"))*3)+((COUNTIF(E52:V55,"△"))*1)</f>
        <v>1</v>
      </c>
      <c r="Y52" s="195">
        <f>COUNTIF(E52:V53,"○")</f>
        <v>0</v>
      </c>
      <c r="Z52" s="192">
        <f>SUM(Y52,Y54)</f>
        <v>0</v>
      </c>
      <c r="AA52" s="195">
        <f>COUNTIF(E52:V53,"×")</f>
        <v>2</v>
      </c>
      <c r="AB52" s="192">
        <f>SUM(AA52,AA54)</f>
        <v>2</v>
      </c>
      <c r="AC52" s="195">
        <f>COUNTIF(E52:V53,"△")</f>
        <v>1</v>
      </c>
      <c r="AD52" s="192">
        <f>SUM(AC52,AC54)</f>
        <v>1</v>
      </c>
      <c r="AE52" s="203">
        <f>SUM(N53,E53,H53,K53,T53)</f>
        <v>0</v>
      </c>
      <c r="AF52" s="192">
        <f>SUM(H53,K53,N53,E53,T53,H55,K55,N55,E55,T55)</f>
        <v>0</v>
      </c>
      <c r="AG52" s="204">
        <f>SUM(P53,G53,J53,M53,V53)</f>
        <v>2</v>
      </c>
      <c r="AH52" s="192">
        <f>SUM(J53,M53,P53,G53,V53,J55,M55,P55,G55,V55)</f>
        <v>2</v>
      </c>
      <c r="AI52" s="205">
        <f>AE52-AG52</f>
        <v>-2</v>
      </c>
      <c r="AJ52" s="187">
        <f>AF52-AH52</f>
        <v>-2</v>
      </c>
      <c r="AK52" s="170">
        <f>Y52/5</f>
        <v>0</v>
      </c>
      <c r="AL52" s="172">
        <f>Z52/10</f>
        <v>0</v>
      </c>
      <c r="AM52" s="173">
        <f>RANK(W52,(W36,W40,W44,W48,W52,W56),0)</f>
        <v>5</v>
      </c>
      <c r="AN52" s="175">
        <f>RANK(X52,(X36,X40,X44,X48,X52,X56),0)</f>
        <v>5</v>
      </c>
      <c r="AP52" s="178" t="str">
        <f>K33</f>
        <v>小国中</v>
      </c>
      <c r="AQ52" s="199">
        <f>((COUNTIF(E46:V47,"○"))*3)+((COUNTIF(E46:V47,"△"))*1)</f>
        <v>0</v>
      </c>
      <c r="AR52" s="200">
        <f>COUNTIF(E46:V47,"○")</f>
        <v>0</v>
      </c>
      <c r="AS52" s="200">
        <f>COUNTIF(E46:V47,"×")</f>
        <v>0</v>
      </c>
      <c r="AT52" s="200">
        <f>COUNTIF(E46:V47,"△")</f>
        <v>0</v>
      </c>
      <c r="AU52" s="201">
        <f>AE46</f>
        <v>0</v>
      </c>
      <c r="AV52" s="200">
        <f>AG46</f>
        <v>0</v>
      </c>
      <c r="AW52" s="200">
        <f>AU52-AV52</f>
        <v>0</v>
      </c>
      <c r="AX52" s="197">
        <f>AR52/5</f>
        <v>0</v>
      </c>
      <c r="AY52" s="198">
        <f>RANK(AQ52,(AQ48,AQ50,AQ52,AQ54,AQ56,AQ58),0)</f>
        <v>1</v>
      </c>
    </row>
    <row r="53" spans="2:51" ht="17.25" customHeight="1">
      <c r="B53" s="313"/>
      <c r="C53" s="314"/>
      <c r="D53" s="315"/>
      <c r="E53" s="32">
        <f>IF(S37="","",S37)</f>
      </c>
      <c r="F53" s="30" t="s">
        <v>13</v>
      </c>
      <c r="G53" s="30">
        <f>IF(Q37="","",Q37)</f>
      </c>
      <c r="H53" s="32">
        <f>IF(S41="","",S41)</f>
        <v>0</v>
      </c>
      <c r="I53" s="30" t="s">
        <v>13</v>
      </c>
      <c r="J53" s="33">
        <f>IF(Q41="","",Q41)</f>
        <v>1</v>
      </c>
      <c r="K53" s="30">
        <f>IF(S45="","",S45)</f>
      </c>
      <c r="L53" s="30" t="s">
        <v>13</v>
      </c>
      <c r="M53" s="33">
        <f>IF(Q45="","",Q45)</f>
      </c>
      <c r="N53" s="32">
        <f>IF(S49="","",S49)</f>
        <v>0</v>
      </c>
      <c r="O53" s="30" t="s">
        <v>13</v>
      </c>
      <c r="P53" s="33">
        <f>IF(Q49="","",Q49)</f>
        <v>0</v>
      </c>
      <c r="Q53" s="212"/>
      <c r="R53" s="212"/>
      <c r="S53" s="212"/>
      <c r="T53" s="3">
        <v>0</v>
      </c>
      <c r="U53" s="30" t="s">
        <v>13</v>
      </c>
      <c r="V53" s="4">
        <v>1</v>
      </c>
      <c r="W53" s="219"/>
      <c r="X53" s="221"/>
      <c r="Y53" s="222"/>
      <c r="Z53" s="193"/>
      <c r="AA53" s="222"/>
      <c r="AB53" s="193"/>
      <c r="AC53" s="196"/>
      <c r="AD53" s="193"/>
      <c r="AE53" s="203"/>
      <c r="AF53" s="193"/>
      <c r="AG53" s="203"/>
      <c r="AH53" s="193"/>
      <c r="AI53" s="196"/>
      <c r="AJ53" s="188"/>
      <c r="AK53" s="171"/>
      <c r="AL53" s="172"/>
      <c r="AM53" s="174"/>
      <c r="AN53" s="176"/>
      <c r="AP53" s="179"/>
      <c r="AQ53" s="199"/>
      <c r="AR53" s="200"/>
      <c r="AS53" s="200"/>
      <c r="AT53" s="200"/>
      <c r="AU53" s="202"/>
      <c r="AV53" s="200"/>
      <c r="AW53" s="200"/>
      <c r="AX53" s="197"/>
      <c r="AY53" s="198"/>
    </row>
    <row r="54" spans="2:51" ht="17.25" customHeight="1">
      <c r="B54" s="313"/>
      <c r="C54" s="314"/>
      <c r="D54" s="315"/>
      <c r="E54" s="184">
        <f>IF(E55="","",IF(E55=G55,"△",IF(E55&gt;G55,"○","×")))</f>
      </c>
      <c r="F54" s="185"/>
      <c r="G54" s="185"/>
      <c r="H54" s="184">
        <f>IF(H55="","",IF(H55=J55,"△",IF(H55&gt;J55,"○","×")))</f>
      </c>
      <c r="I54" s="185"/>
      <c r="J54" s="186"/>
      <c r="K54" s="185">
        <f>IF(K55="","",IF(K55=M55,"△",IF(K55&gt;M55,"○","×")))</f>
      </c>
      <c r="L54" s="185"/>
      <c r="M54" s="186"/>
      <c r="N54" s="184">
        <f>IF(N55="","",IF(N55=P55,"△",IF(N55&gt;P55,"○","×")))</f>
      </c>
      <c r="O54" s="185"/>
      <c r="P54" s="186"/>
      <c r="Q54" s="212"/>
      <c r="R54" s="212"/>
      <c r="S54" s="212"/>
      <c r="T54" s="184">
        <f>IF(T55="","",IF(T55=V55,"△",IF(T55&gt;V55,"○","×")))</f>
      </c>
      <c r="U54" s="185"/>
      <c r="V54" s="186"/>
      <c r="W54" s="220">
        <f>((COUNTIF(E54:V55,"○"))*3)+((COUNTIF(E54:V55,"△"))*1)</f>
        <v>0</v>
      </c>
      <c r="X54" s="221"/>
      <c r="Y54" s="223">
        <f>COUNTIF(E54:V55,"○")</f>
        <v>0</v>
      </c>
      <c r="Z54" s="193"/>
      <c r="AA54" s="223">
        <f>COUNTIF(E54:V55,"×")</f>
        <v>0</v>
      </c>
      <c r="AB54" s="193"/>
      <c r="AC54" s="190">
        <f>COUNTIF(E54:V55,"△")</f>
        <v>0</v>
      </c>
      <c r="AD54" s="193"/>
      <c r="AE54" s="206">
        <f>SUM(N55,E55,H55,K55,T55)</f>
        <v>0</v>
      </c>
      <c r="AF54" s="193"/>
      <c r="AG54" s="206">
        <f>SUM(P55,G55,J55,M55,V55)</f>
        <v>0</v>
      </c>
      <c r="AH54" s="193"/>
      <c r="AI54" s="190">
        <f>AE54-AG54</f>
        <v>0</v>
      </c>
      <c r="AJ54" s="188"/>
      <c r="AK54" s="180">
        <f>Y54/5</f>
        <v>0</v>
      </c>
      <c r="AL54" s="172"/>
      <c r="AM54" s="182">
        <f>RANK(W54,(W38,W42,W46,W50,W54,W58),0)</f>
        <v>1</v>
      </c>
      <c r="AN54" s="176"/>
      <c r="AP54" s="178" t="str">
        <f>N33</f>
        <v>川西中</v>
      </c>
      <c r="AQ54" s="199">
        <f>((COUNTIF(E50:V51,"○"))*3)+((COUNTIF(E50:V51,"△"))*1)</f>
        <v>0</v>
      </c>
      <c r="AR54" s="200">
        <f>COUNTIF(E50:V51,"○")</f>
        <v>0</v>
      </c>
      <c r="AS54" s="200">
        <f>COUNTIF(E50:V51,"×")</f>
        <v>0</v>
      </c>
      <c r="AT54" s="200">
        <f>COUNTIF(E50:V51,"△")</f>
        <v>0</v>
      </c>
      <c r="AU54" s="201">
        <f>AE50</f>
        <v>0</v>
      </c>
      <c r="AV54" s="200">
        <f>AG50</f>
        <v>0</v>
      </c>
      <c r="AW54" s="200">
        <f>AU54-AV54</f>
        <v>0</v>
      </c>
      <c r="AX54" s="197">
        <f>AR54/5</f>
        <v>0</v>
      </c>
      <c r="AY54" s="198">
        <f>RANK(AQ54,(AQ48,AQ50,AQ52,AQ54,AQ56,AQ58),0)</f>
        <v>1</v>
      </c>
    </row>
    <row r="55" spans="2:51" ht="17.25" customHeight="1">
      <c r="B55" s="316"/>
      <c r="C55" s="317"/>
      <c r="D55" s="318"/>
      <c r="E55" s="31">
        <f>IF(S39="","",S39)</f>
      </c>
      <c r="F55" s="31" t="s">
        <v>13</v>
      </c>
      <c r="G55" s="31">
        <f>IF(Q39="","",Q39)</f>
      </c>
      <c r="H55" s="34">
        <f>IF(S43="","",S43)</f>
      </c>
      <c r="I55" s="31" t="s">
        <v>13</v>
      </c>
      <c r="J55" s="35">
        <f>IF(Q43="","",Q43)</f>
      </c>
      <c r="K55" s="31">
        <f>IF(S47="","",S47)</f>
      </c>
      <c r="L55" s="31" t="s">
        <v>13</v>
      </c>
      <c r="M55" s="35">
        <f>IF(Q47="","",Q47)</f>
      </c>
      <c r="N55" s="34">
        <f>IF(S51="","",S51)</f>
      </c>
      <c r="O55" s="31" t="s">
        <v>13</v>
      </c>
      <c r="P55" s="35">
        <f>IF(Q51="","",Q51)</f>
      </c>
      <c r="Q55" s="213"/>
      <c r="R55" s="213"/>
      <c r="S55" s="213"/>
      <c r="T55" s="1"/>
      <c r="U55" s="31" t="s">
        <v>13</v>
      </c>
      <c r="V55" s="2"/>
      <c r="W55" s="220"/>
      <c r="X55" s="221"/>
      <c r="Y55" s="223"/>
      <c r="Z55" s="194"/>
      <c r="AA55" s="223"/>
      <c r="AB55" s="194"/>
      <c r="AC55" s="191"/>
      <c r="AD55" s="194"/>
      <c r="AE55" s="207"/>
      <c r="AF55" s="194"/>
      <c r="AG55" s="207"/>
      <c r="AH55" s="194"/>
      <c r="AI55" s="191"/>
      <c r="AJ55" s="189"/>
      <c r="AK55" s="181"/>
      <c r="AL55" s="172"/>
      <c r="AM55" s="183"/>
      <c r="AN55" s="177"/>
      <c r="AP55" s="179"/>
      <c r="AQ55" s="199"/>
      <c r="AR55" s="200"/>
      <c r="AS55" s="200"/>
      <c r="AT55" s="200"/>
      <c r="AU55" s="202"/>
      <c r="AV55" s="200"/>
      <c r="AW55" s="200"/>
      <c r="AX55" s="197"/>
      <c r="AY55" s="198"/>
    </row>
    <row r="56" spans="2:51" ht="17.25" customHeight="1">
      <c r="B56" s="322" t="str">
        <f>T33</f>
        <v>高畠四中</v>
      </c>
      <c r="C56" s="323"/>
      <c r="D56" s="324"/>
      <c r="E56" s="208">
        <f>IF(E57="","",IF(E57=G57,"△",IF(E57&gt;G57,"○","×")))</f>
      </c>
      <c r="F56" s="209"/>
      <c r="G56" s="209"/>
      <c r="H56" s="208">
        <f>IF(H57="","",IF(H57=J57,"△",IF(H57&gt;J57,"○","×")))</f>
      </c>
      <c r="I56" s="209"/>
      <c r="J56" s="210"/>
      <c r="K56" s="209" t="str">
        <f>IF(K57="","",IF(K57=M57,"△",IF(K57&gt;M57,"○","×")))</f>
        <v>○</v>
      </c>
      <c r="L56" s="209"/>
      <c r="M56" s="210"/>
      <c r="N56" s="208">
        <f>IF(N57="","",IF(N57=P57,"△",IF(N57&gt;P57,"○","×")))</f>
      </c>
      <c r="O56" s="209"/>
      <c r="P56" s="210"/>
      <c r="Q56" s="208" t="str">
        <f>IF(Q57="","",IF(Q57=S57,"△",IF(Q57&gt;S57,"○","×")))</f>
        <v>○</v>
      </c>
      <c r="R56" s="209"/>
      <c r="S56" s="210"/>
      <c r="T56" s="212"/>
      <c r="U56" s="212"/>
      <c r="V56" s="212"/>
      <c r="W56" s="214">
        <f>((COUNTIF(E56:V57,"○"))*3)+((COUNTIF(E56:V57,"△"))*1)</f>
        <v>6</v>
      </c>
      <c r="X56" s="218">
        <f>((COUNTIF(E56:V59,"○"))*3)+((COUNTIF(E56:V59,"△"))*1)</f>
        <v>6</v>
      </c>
      <c r="Y56" s="195">
        <f>COUNTIF(E56:V57,"○")</f>
        <v>2</v>
      </c>
      <c r="Z56" s="192">
        <f>SUM(Y56,Y58)</f>
        <v>2</v>
      </c>
      <c r="AA56" s="195">
        <f>COUNTIF(E56:V57,"×")</f>
        <v>0</v>
      </c>
      <c r="AB56" s="192">
        <f>SUM(AA56,AA58)</f>
        <v>0</v>
      </c>
      <c r="AC56" s="195">
        <f>COUNTIF(E56:V57,"△")</f>
        <v>0</v>
      </c>
      <c r="AD56" s="192">
        <f>SUM(AC56,AC58)</f>
        <v>0</v>
      </c>
      <c r="AE56" s="203">
        <f>SUM(Q57,E57,H57,K57,N57)</f>
        <v>4</v>
      </c>
      <c r="AF56" s="192">
        <f>SUM(H57,K57,N57,Q57,E57,H59,K59,N59,Q59,E59)</f>
        <v>4</v>
      </c>
      <c r="AG56" s="204">
        <f>SUM(S57,G57,J57,M57,P57)</f>
        <v>0</v>
      </c>
      <c r="AH56" s="192">
        <f>SUM(J57,M57,P57,S57,G57,J59,M59,P59,S59,G59)</f>
        <v>0</v>
      </c>
      <c r="AI56" s="205">
        <f>AE56-AG56</f>
        <v>4</v>
      </c>
      <c r="AJ56" s="187">
        <f>AF56-AH56</f>
        <v>4</v>
      </c>
      <c r="AK56" s="170">
        <f>Y56/5</f>
        <v>0.4</v>
      </c>
      <c r="AL56" s="172">
        <f>Z56/10</f>
        <v>0.2</v>
      </c>
      <c r="AM56" s="173">
        <f>RANK(W56,(W36,W40,W44,W48,W52,W56),0)</f>
        <v>2</v>
      </c>
      <c r="AN56" s="175" t="e">
        <f>RANK(X56,(X36,X40,X44,X48,X52),0)</f>
        <v>#N/A</v>
      </c>
      <c r="AP56" s="178" t="str">
        <f>Q33</f>
        <v>米沢三中</v>
      </c>
      <c r="AQ56" s="199">
        <f>((COUNTIF(E54:V55,"○"))*3)+((COUNTIF(E54:V55,"△"))*1)</f>
        <v>0</v>
      </c>
      <c r="AR56" s="200">
        <f>COUNTIF(E54:V55,"○")</f>
        <v>0</v>
      </c>
      <c r="AS56" s="200">
        <f>COUNTIF(E54:V55,"×")</f>
        <v>0</v>
      </c>
      <c r="AT56" s="200">
        <f>COUNTIF(E54:V55,"△")</f>
        <v>0</v>
      </c>
      <c r="AU56" s="201">
        <f>AE54</f>
        <v>0</v>
      </c>
      <c r="AV56" s="200">
        <f>AG54</f>
        <v>0</v>
      </c>
      <c r="AW56" s="200">
        <f>AU56-AV56</f>
        <v>0</v>
      </c>
      <c r="AX56" s="197">
        <f>AR56/5</f>
        <v>0</v>
      </c>
      <c r="AY56" s="198">
        <f>RANK(AQ56,(AQ48,AQ50,AQ52,AQ54,AQ56,AQ58),0)</f>
        <v>1</v>
      </c>
    </row>
    <row r="57" spans="2:51" ht="17.25" customHeight="1">
      <c r="B57" s="322"/>
      <c r="C57" s="323"/>
      <c r="D57" s="324"/>
      <c r="E57" s="32">
        <f>IF(V37="","",V37)</f>
      </c>
      <c r="F57" s="30" t="s">
        <v>13</v>
      </c>
      <c r="G57" s="30">
        <f>IF(T37="","",T37)</f>
      </c>
      <c r="H57" s="32">
        <f>IF(V41="","",V41)</f>
      </c>
      <c r="I57" s="30" t="s">
        <v>13</v>
      </c>
      <c r="J57" s="33">
        <f>IF(T41="","",T41)</f>
      </c>
      <c r="K57" s="30">
        <f>IF(V45="","",V45)</f>
        <v>3</v>
      </c>
      <c r="L57" s="30" t="s">
        <v>13</v>
      </c>
      <c r="M57" s="33">
        <f>IF(T45="","",T45)</f>
        <v>0</v>
      </c>
      <c r="N57" s="32">
        <f>IF(V49="","",V49)</f>
      </c>
      <c r="O57" s="30" t="s">
        <v>13</v>
      </c>
      <c r="P57" s="33">
        <f>IF(T49="","",T49)</f>
      </c>
      <c r="Q57" s="32">
        <f>IF(V53="","",V53)</f>
        <v>1</v>
      </c>
      <c r="R57" s="30" t="s">
        <v>13</v>
      </c>
      <c r="S57" s="33">
        <f>IF(T53="","",T53)</f>
        <v>0</v>
      </c>
      <c r="T57" s="212"/>
      <c r="U57" s="212"/>
      <c r="V57" s="212"/>
      <c r="W57" s="215"/>
      <c r="X57" s="218"/>
      <c r="Y57" s="196"/>
      <c r="Z57" s="193"/>
      <c r="AA57" s="196"/>
      <c r="AB57" s="193"/>
      <c r="AC57" s="196"/>
      <c r="AD57" s="193"/>
      <c r="AE57" s="203"/>
      <c r="AF57" s="193"/>
      <c r="AG57" s="203"/>
      <c r="AH57" s="193"/>
      <c r="AI57" s="196"/>
      <c r="AJ57" s="188"/>
      <c r="AK57" s="171"/>
      <c r="AL57" s="172"/>
      <c r="AM57" s="174"/>
      <c r="AN57" s="176"/>
      <c r="AP57" s="179"/>
      <c r="AQ57" s="199"/>
      <c r="AR57" s="200"/>
      <c r="AS57" s="200"/>
      <c r="AT57" s="200"/>
      <c r="AU57" s="202"/>
      <c r="AV57" s="200"/>
      <c r="AW57" s="200"/>
      <c r="AX57" s="197"/>
      <c r="AY57" s="198"/>
    </row>
    <row r="58" spans="2:51" ht="17.25" customHeight="1">
      <c r="B58" s="322"/>
      <c r="C58" s="323"/>
      <c r="D58" s="324"/>
      <c r="E58" s="184">
        <f>IF(E59="","",IF(E59=G59,"△",IF(E59&gt;G59,"○","×")))</f>
      </c>
      <c r="F58" s="185"/>
      <c r="G58" s="185"/>
      <c r="H58" s="184">
        <f>IF(H59="","",IF(H59=J59,"△",IF(H59&gt;J59,"○","×")))</f>
      </c>
      <c r="I58" s="185"/>
      <c r="J58" s="186"/>
      <c r="K58" s="185">
        <f>IF(K59="","",IF(K59=M59,"△",IF(K59&gt;M59,"○","×")))</f>
      </c>
      <c r="L58" s="185"/>
      <c r="M58" s="186"/>
      <c r="N58" s="184">
        <f>IF(N59="","",IF(N59=P59,"△",IF(N59&gt;P59,"○","×")))</f>
      </c>
      <c r="O58" s="185"/>
      <c r="P58" s="186"/>
      <c r="Q58" s="184">
        <f>IF(Q59="","",IF(Q59=S59,"△",IF(Q59&gt;S59,"○","×")))</f>
      </c>
      <c r="R58" s="185"/>
      <c r="S58" s="186"/>
      <c r="T58" s="212"/>
      <c r="U58" s="212"/>
      <c r="V58" s="212"/>
      <c r="W58" s="216">
        <f>((COUNTIF(E58:V59,"○"))*3)+((COUNTIF(E58:V59,"△"))*1)</f>
        <v>0</v>
      </c>
      <c r="X58" s="218"/>
      <c r="Y58" s="190">
        <f>COUNTIF(E58:V59,"○")</f>
        <v>0</v>
      </c>
      <c r="Z58" s="193"/>
      <c r="AA58" s="190">
        <f>COUNTIF(E58:V59,"×")</f>
        <v>0</v>
      </c>
      <c r="AB58" s="193"/>
      <c r="AC58" s="190">
        <f>COUNTIF(E58:V59,"△")</f>
        <v>0</v>
      </c>
      <c r="AD58" s="193"/>
      <c r="AE58" s="206">
        <f>SUM(Q59,E59,H59,K59,N59)</f>
        <v>0</v>
      </c>
      <c r="AF58" s="193"/>
      <c r="AG58" s="206">
        <f>SUM(S59,G59,J59,M59,P59)</f>
        <v>0</v>
      </c>
      <c r="AH58" s="193"/>
      <c r="AI58" s="190">
        <f>AE58-AG58</f>
        <v>0</v>
      </c>
      <c r="AJ58" s="188"/>
      <c r="AK58" s="180">
        <f>Y58/5</f>
        <v>0</v>
      </c>
      <c r="AL58" s="172"/>
      <c r="AM58" s="182">
        <f>RANK(W58,(W38,W42,W46,W50,W54,W58),0)</f>
        <v>1</v>
      </c>
      <c r="AN58" s="176"/>
      <c r="AP58" s="178" t="str">
        <f>T33</f>
        <v>高畠四中</v>
      </c>
      <c r="AQ58" s="199">
        <f>((COUNTIF(E58:V59,"○"))*3)+((COUNTIF(E58:V59,"△"))*1)</f>
        <v>0</v>
      </c>
      <c r="AR58" s="200">
        <f>COUNTIF(E58:V59,"○")</f>
        <v>0</v>
      </c>
      <c r="AS58" s="200">
        <f>COUNTIF(E58:V59,"×")</f>
        <v>0</v>
      </c>
      <c r="AT58" s="200">
        <f>COUNTIF(E58:V59,"△")</f>
        <v>0</v>
      </c>
      <c r="AU58" s="201">
        <f>AE58</f>
        <v>0</v>
      </c>
      <c r="AV58" s="200">
        <f>AG58</f>
        <v>0</v>
      </c>
      <c r="AW58" s="200">
        <f>AU58-AV58</f>
        <v>0</v>
      </c>
      <c r="AX58" s="197">
        <f>AR58/5</f>
        <v>0</v>
      </c>
      <c r="AY58" s="198">
        <f>RANK(AQ58,(AQ48,AQ50,AQ52,AQ54,AQ56,AQ58),0)</f>
        <v>1</v>
      </c>
    </row>
    <row r="59" spans="2:51" ht="17.25" customHeight="1">
      <c r="B59" s="325"/>
      <c r="C59" s="326"/>
      <c r="D59" s="327"/>
      <c r="E59" s="31">
        <f>IF(V39="","",V39)</f>
      </c>
      <c r="F59" s="31" t="s">
        <v>13</v>
      </c>
      <c r="G59" s="31">
        <f>IF(T39="","",T39)</f>
      </c>
      <c r="H59" s="34">
        <f>IF(V43="","",V43)</f>
      </c>
      <c r="I59" s="31" t="s">
        <v>13</v>
      </c>
      <c r="J59" s="35">
        <f>IF(T43="","",T43)</f>
      </c>
      <c r="K59" s="31">
        <f>IF(V47="","",V47)</f>
      </c>
      <c r="L59" s="31" t="s">
        <v>13</v>
      </c>
      <c r="M59" s="35">
        <f>IF(T47="","",T47)</f>
      </c>
      <c r="N59" s="34">
        <f>IF(V51="","",V51)</f>
      </c>
      <c r="O59" s="31" t="s">
        <v>13</v>
      </c>
      <c r="P59" s="35">
        <f>IF(T51="","",T51)</f>
      </c>
      <c r="Q59" s="34">
        <f>IF(V55="","",V55)</f>
      </c>
      <c r="R59" s="31" t="s">
        <v>13</v>
      </c>
      <c r="S59" s="35">
        <f>IF(T55="","",T55)</f>
      </c>
      <c r="T59" s="213"/>
      <c r="U59" s="213"/>
      <c r="V59" s="213"/>
      <c r="W59" s="217"/>
      <c r="X59" s="218"/>
      <c r="Y59" s="191"/>
      <c r="Z59" s="194"/>
      <c r="AA59" s="191"/>
      <c r="AB59" s="194"/>
      <c r="AC59" s="191"/>
      <c r="AD59" s="194"/>
      <c r="AE59" s="207"/>
      <c r="AF59" s="194"/>
      <c r="AG59" s="207"/>
      <c r="AH59" s="194"/>
      <c r="AI59" s="191"/>
      <c r="AJ59" s="189"/>
      <c r="AK59" s="181"/>
      <c r="AL59" s="172"/>
      <c r="AM59" s="183"/>
      <c r="AN59" s="177"/>
      <c r="AP59" s="179"/>
      <c r="AQ59" s="199"/>
      <c r="AR59" s="200"/>
      <c r="AS59" s="200"/>
      <c r="AT59" s="200"/>
      <c r="AU59" s="202"/>
      <c r="AV59" s="200"/>
      <c r="AW59" s="200"/>
      <c r="AX59" s="197"/>
      <c r="AY59" s="198"/>
    </row>
    <row r="61" spans="2:51" ht="17.25" customHeight="1">
      <c r="B61" s="328" t="s">
        <v>15</v>
      </c>
      <c r="C61" s="329"/>
      <c r="D61" s="330"/>
      <c r="E61" s="262" t="s">
        <v>29</v>
      </c>
      <c r="F61" s="263"/>
      <c r="G61" s="264"/>
      <c r="H61" s="262" t="s">
        <v>30</v>
      </c>
      <c r="I61" s="263"/>
      <c r="J61" s="264"/>
      <c r="K61" s="262" t="s">
        <v>31</v>
      </c>
      <c r="L61" s="263"/>
      <c r="M61" s="264"/>
      <c r="N61" s="262" t="s">
        <v>32</v>
      </c>
      <c r="O61" s="263"/>
      <c r="P61" s="264"/>
      <c r="Q61" s="262" t="s">
        <v>33</v>
      </c>
      <c r="R61" s="263"/>
      <c r="S61" s="264"/>
      <c r="T61" s="262" t="s">
        <v>34</v>
      </c>
      <c r="U61" s="263"/>
      <c r="V61" s="264"/>
      <c r="W61" s="271" t="s">
        <v>1</v>
      </c>
      <c r="X61" s="272"/>
      <c r="Y61" s="276" t="s">
        <v>2</v>
      </c>
      <c r="Z61" s="277"/>
      <c r="AA61" s="271" t="s">
        <v>3</v>
      </c>
      <c r="AB61" s="272"/>
      <c r="AC61" s="271" t="s">
        <v>4</v>
      </c>
      <c r="AD61" s="272"/>
      <c r="AE61" s="271" t="s">
        <v>0</v>
      </c>
      <c r="AF61" s="272"/>
      <c r="AG61" s="271" t="s">
        <v>5</v>
      </c>
      <c r="AH61" s="272"/>
      <c r="AI61" s="271" t="s">
        <v>6</v>
      </c>
      <c r="AJ61" s="272"/>
      <c r="AK61" s="271" t="s">
        <v>7</v>
      </c>
      <c r="AL61" s="275"/>
      <c r="AM61" s="279" t="s">
        <v>8</v>
      </c>
      <c r="AN61" s="280"/>
      <c r="AP61" s="43" t="s">
        <v>11</v>
      </c>
      <c r="AQ61" s="20" t="s">
        <v>1</v>
      </c>
      <c r="AR61" s="20" t="s">
        <v>2</v>
      </c>
      <c r="AS61" s="20" t="s">
        <v>3</v>
      </c>
      <c r="AT61" s="20" t="s">
        <v>4</v>
      </c>
      <c r="AU61" s="20" t="s">
        <v>0</v>
      </c>
      <c r="AV61" s="20" t="s">
        <v>5</v>
      </c>
      <c r="AW61" s="20" t="s">
        <v>6</v>
      </c>
      <c r="AX61" s="38" t="s">
        <v>7</v>
      </c>
      <c r="AY61" s="9" t="s">
        <v>8</v>
      </c>
    </row>
    <row r="62" spans="2:51" ht="17.25" customHeight="1">
      <c r="B62" s="331"/>
      <c r="C62" s="332"/>
      <c r="D62" s="333"/>
      <c r="E62" s="265"/>
      <c r="F62" s="266"/>
      <c r="G62" s="267"/>
      <c r="H62" s="265"/>
      <c r="I62" s="266"/>
      <c r="J62" s="267"/>
      <c r="K62" s="265"/>
      <c r="L62" s="266"/>
      <c r="M62" s="267"/>
      <c r="N62" s="265"/>
      <c r="O62" s="266"/>
      <c r="P62" s="267"/>
      <c r="Q62" s="265"/>
      <c r="R62" s="266"/>
      <c r="S62" s="267"/>
      <c r="T62" s="265"/>
      <c r="U62" s="266"/>
      <c r="V62" s="267"/>
      <c r="W62" s="40" t="s">
        <v>11</v>
      </c>
      <c r="X62" s="260" t="s">
        <v>9</v>
      </c>
      <c r="Y62" s="41" t="s">
        <v>11</v>
      </c>
      <c r="Z62" s="273" t="s">
        <v>9</v>
      </c>
      <c r="AA62" s="41" t="s">
        <v>11</v>
      </c>
      <c r="AB62" s="256" t="s">
        <v>9</v>
      </c>
      <c r="AC62" s="42" t="s">
        <v>11</v>
      </c>
      <c r="AD62" s="256" t="s">
        <v>9</v>
      </c>
      <c r="AE62" s="42" t="s">
        <v>11</v>
      </c>
      <c r="AF62" s="256" t="s">
        <v>9</v>
      </c>
      <c r="AG62" s="42" t="s">
        <v>11</v>
      </c>
      <c r="AH62" s="256" t="s">
        <v>9</v>
      </c>
      <c r="AI62" s="41" t="s">
        <v>11</v>
      </c>
      <c r="AJ62" s="256" t="s">
        <v>9</v>
      </c>
      <c r="AK62" s="42" t="s">
        <v>11</v>
      </c>
      <c r="AL62" s="258" t="s">
        <v>9</v>
      </c>
      <c r="AM62" s="6" t="s">
        <v>11</v>
      </c>
      <c r="AN62" s="260" t="s">
        <v>9</v>
      </c>
      <c r="AP62" s="245" t="str">
        <f>E61</f>
        <v>アビーカ米沢</v>
      </c>
      <c r="AQ62" s="231">
        <f>((COUNTIF(H64:V65,"○"))*3)+((COUNTIF(H64:V65,"△"))*1)</f>
        <v>6</v>
      </c>
      <c r="AR62" s="195">
        <f>COUNTIF(H64:V65,"○")</f>
        <v>2</v>
      </c>
      <c r="AS62" s="195">
        <f>COUNTIF(H64:V65,"×")</f>
        <v>0</v>
      </c>
      <c r="AT62" s="234">
        <f>COUNTIF(H64:V65,"△")</f>
        <v>0</v>
      </c>
      <c r="AU62" s="195">
        <f>AE64</f>
        <v>9</v>
      </c>
      <c r="AV62" s="234">
        <f>AG64</f>
        <v>0</v>
      </c>
      <c r="AW62" s="195">
        <f>AU62-AV62</f>
        <v>9</v>
      </c>
      <c r="AX62" s="227">
        <f>AR62/5</f>
        <v>0.4</v>
      </c>
      <c r="AY62" s="229">
        <f>RANK(AQ62,(AQ62,AQ64,AQ66,AQ68,AQ70,AQ72),0)</f>
        <v>1</v>
      </c>
    </row>
    <row r="63" spans="2:51" ht="17.25" customHeight="1">
      <c r="B63" s="334"/>
      <c r="C63" s="335"/>
      <c r="D63" s="336"/>
      <c r="E63" s="268"/>
      <c r="F63" s="269"/>
      <c r="G63" s="270"/>
      <c r="H63" s="268"/>
      <c r="I63" s="269"/>
      <c r="J63" s="270"/>
      <c r="K63" s="268"/>
      <c r="L63" s="269"/>
      <c r="M63" s="270"/>
      <c r="N63" s="268"/>
      <c r="O63" s="269"/>
      <c r="P63" s="270"/>
      <c r="Q63" s="268"/>
      <c r="R63" s="269"/>
      <c r="S63" s="270"/>
      <c r="T63" s="268"/>
      <c r="U63" s="269"/>
      <c r="V63" s="270"/>
      <c r="W63" s="7" t="s">
        <v>12</v>
      </c>
      <c r="X63" s="261"/>
      <c r="Y63" s="27" t="s">
        <v>12</v>
      </c>
      <c r="Z63" s="274"/>
      <c r="AA63" s="27" t="s">
        <v>12</v>
      </c>
      <c r="AB63" s="257"/>
      <c r="AC63" s="28" t="s">
        <v>12</v>
      </c>
      <c r="AD63" s="257"/>
      <c r="AE63" s="28" t="s">
        <v>12</v>
      </c>
      <c r="AF63" s="257"/>
      <c r="AG63" s="28" t="s">
        <v>12</v>
      </c>
      <c r="AH63" s="257"/>
      <c r="AI63" s="27" t="s">
        <v>12</v>
      </c>
      <c r="AJ63" s="257"/>
      <c r="AK63" s="28" t="s">
        <v>12</v>
      </c>
      <c r="AL63" s="259"/>
      <c r="AM63" s="8" t="s">
        <v>12</v>
      </c>
      <c r="AN63" s="261"/>
      <c r="AP63" s="246"/>
      <c r="AQ63" s="244"/>
      <c r="AR63" s="196"/>
      <c r="AS63" s="196"/>
      <c r="AT63" s="236"/>
      <c r="AU63" s="196"/>
      <c r="AV63" s="236"/>
      <c r="AW63" s="222"/>
      <c r="AX63" s="237"/>
      <c r="AY63" s="238"/>
    </row>
    <row r="64" spans="2:51" ht="17.25" customHeight="1">
      <c r="B64" s="310" t="str">
        <f>E61</f>
        <v>アビーカ米沢</v>
      </c>
      <c r="C64" s="311"/>
      <c r="D64" s="312"/>
      <c r="E64" s="211"/>
      <c r="F64" s="211"/>
      <c r="G64" s="211"/>
      <c r="H64" s="208" t="str">
        <f>IF(H65="","",IF(H65=J65,"△",IF(H65&gt;J65,"○","×")))</f>
        <v>○</v>
      </c>
      <c r="I64" s="209"/>
      <c r="J64" s="210"/>
      <c r="K64" s="208" t="str">
        <f>IF(K65="","",IF(K65=M65,"△",IF(K65&gt;M65,"○","×")))</f>
        <v>○</v>
      </c>
      <c r="L64" s="209"/>
      <c r="M64" s="210"/>
      <c r="N64" s="208">
        <f>IF(N65="","",IF(N65=P65,"△",IF(N65&gt;P65,"○","×")))</f>
      </c>
      <c r="O64" s="209"/>
      <c r="P64" s="210"/>
      <c r="Q64" s="208">
        <f>IF(Q65="","",IF(Q65=S65,"△",IF(Q65&gt;S65,"○","×")))</f>
      </c>
      <c r="R64" s="209"/>
      <c r="S64" s="210"/>
      <c r="T64" s="208">
        <f>IF(T65="","",IF(T65=V65,"△",IF(T65&gt;V65,"○","×")))</f>
      </c>
      <c r="U64" s="209"/>
      <c r="V64" s="210"/>
      <c r="W64" s="214">
        <f>((COUNTIF(E64:V65,"○"))*3)+((COUNTIF(E64:V65,"△"))*1)</f>
        <v>6</v>
      </c>
      <c r="X64" s="221">
        <f>((COUNTIF(E64:V67,"○"))*3)+((COUNTIF(E64:V67,"△"))*1)</f>
        <v>6</v>
      </c>
      <c r="Y64" s="195">
        <f>COUNTIF(E64:V65,"○")</f>
        <v>2</v>
      </c>
      <c r="Z64" s="192">
        <f>SUM(Y64,Y66)</f>
        <v>2</v>
      </c>
      <c r="AA64" s="195">
        <f>COUNTIF(E64:V65,"×")</f>
        <v>0</v>
      </c>
      <c r="AB64" s="192">
        <f>SUM(AA64,AA66)</f>
        <v>0</v>
      </c>
      <c r="AC64" s="195">
        <f>COUNTIF(E64:V65,"△")</f>
        <v>0</v>
      </c>
      <c r="AD64" s="192">
        <f>SUM(AC64,AC66)</f>
        <v>0</v>
      </c>
      <c r="AE64" s="204">
        <f>SUM(T65,Q65,N65,K65,H65)</f>
        <v>9</v>
      </c>
      <c r="AF64" s="192">
        <f>SUM(H65,K65,N65,Q65,T65,H67,K67,N67,Q67,T67)</f>
        <v>9</v>
      </c>
      <c r="AG64" s="204">
        <f>SUM(V65,S65,P65,M65,J65)</f>
        <v>0</v>
      </c>
      <c r="AH64" s="192">
        <f>SUM(J65,M65,P65,S65,V65,J67,M67,P67,S67,V67)</f>
        <v>0</v>
      </c>
      <c r="AI64" s="195">
        <f>AE64-AG64</f>
        <v>9</v>
      </c>
      <c r="AJ64" s="187">
        <f>AF64-AH64</f>
        <v>9</v>
      </c>
      <c r="AK64" s="170">
        <f>Y64/5</f>
        <v>0.4</v>
      </c>
      <c r="AL64" s="253">
        <f>Z64/10</f>
        <v>0.2</v>
      </c>
      <c r="AM64" s="173">
        <f>RANK(W64,(W64,W68,W72,W76,W80,W84),0)</f>
        <v>1</v>
      </c>
      <c r="AN64" s="175">
        <f>RANK(X64,(X64,X68,X72,X76,X80,X84),0)</f>
        <v>1</v>
      </c>
      <c r="AP64" s="245" t="str">
        <f>H61</f>
        <v>アヴァンサール</v>
      </c>
      <c r="AQ64" s="231">
        <f>((COUNTIF(E68:V69,"○"))*3)+((COUNTIF(E68:V69,"△"))*1)</f>
        <v>3</v>
      </c>
      <c r="AR64" s="195">
        <f>COUNTIF(E68:V69,"○")</f>
        <v>1</v>
      </c>
      <c r="AS64" s="195">
        <f>COUNTIF(E68:V69,"×")</f>
        <v>1</v>
      </c>
      <c r="AT64" s="234">
        <f>COUNTIF(E68:V69,"△")</f>
        <v>0</v>
      </c>
      <c r="AU64" s="234">
        <f>AE68</f>
        <v>1</v>
      </c>
      <c r="AV64" s="234">
        <f>AG68</f>
        <v>4</v>
      </c>
      <c r="AW64" s="195">
        <f>AU64-AV64</f>
        <v>-3</v>
      </c>
      <c r="AX64" s="227">
        <f>AR64/5</f>
        <v>0.2</v>
      </c>
      <c r="AY64" s="229">
        <f>RANK(AQ64,(AQ62,AQ64,AQ66,AQ68,AQ70,AQ72),0)</f>
        <v>2</v>
      </c>
    </row>
    <row r="65" spans="2:51" ht="17.25" customHeight="1">
      <c r="B65" s="313"/>
      <c r="C65" s="314"/>
      <c r="D65" s="315"/>
      <c r="E65" s="212"/>
      <c r="F65" s="212"/>
      <c r="G65" s="212"/>
      <c r="H65" s="3">
        <v>4</v>
      </c>
      <c r="I65" s="30" t="s">
        <v>13</v>
      </c>
      <c r="J65" s="4">
        <v>0</v>
      </c>
      <c r="K65" s="3">
        <v>5</v>
      </c>
      <c r="L65" s="30" t="s">
        <v>13</v>
      </c>
      <c r="M65" s="4">
        <v>0</v>
      </c>
      <c r="N65" s="3"/>
      <c r="O65" s="30" t="s">
        <v>13</v>
      </c>
      <c r="P65" s="4"/>
      <c r="Q65" s="3"/>
      <c r="R65" s="30" t="s">
        <v>13</v>
      </c>
      <c r="S65" s="4"/>
      <c r="T65" s="3"/>
      <c r="U65" s="30" t="s">
        <v>13</v>
      </c>
      <c r="V65" s="4"/>
      <c r="W65" s="219"/>
      <c r="X65" s="221"/>
      <c r="Y65" s="222"/>
      <c r="Z65" s="193"/>
      <c r="AA65" s="222"/>
      <c r="AB65" s="193"/>
      <c r="AC65" s="222"/>
      <c r="AD65" s="193"/>
      <c r="AE65" s="226"/>
      <c r="AF65" s="193"/>
      <c r="AG65" s="226"/>
      <c r="AH65" s="193"/>
      <c r="AI65" s="196"/>
      <c r="AJ65" s="188"/>
      <c r="AK65" s="171"/>
      <c r="AL65" s="253"/>
      <c r="AM65" s="254"/>
      <c r="AN65" s="176"/>
      <c r="AP65" s="246"/>
      <c r="AQ65" s="244"/>
      <c r="AR65" s="196"/>
      <c r="AS65" s="196"/>
      <c r="AT65" s="236"/>
      <c r="AU65" s="235"/>
      <c r="AV65" s="236"/>
      <c r="AW65" s="222"/>
      <c r="AX65" s="237"/>
      <c r="AY65" s="238"/>
    </row>
    <row r="66" spans="2:51" ht="17.25" customHeight="1">
      <c r="B66" s="313"/>
      <c r="C66" s="314"/>
      <c r="D66" s="315"/>
      <c r="E66" s="212"/>
      <c r="F66" s="212"/>
      <c r="G66" s="212"/>
      <c r="H66" s="184">
        <f>IF(H67="","",IF(H67=J67,"△",IF(H67&gt;J67,"○","×")))</f>
      </c>
      <c r="I66" s="185"/>
      <c r="J66" s="186"/>
      <c r="K66" s="184">
        <f>IF(K67="","",IF(K67=M67,"△",IF(K67&gt;M67,"○","×")))</f>
      </c>
      <c r="L66" s="185"/>
      <c r="M66" s="186"/>
      <c r="N66" s="184">
        <f>IF(N67="","",IF(N67=P67,"△",IF(N67&gt;P67,"○","×")))</f>
      </c>
      <c r="O66" s="185"/>
      <c r="P66" s="186"/>
      <c r="Q66" s="184">
        <f>IF(Q67="","",IF(Q67=S67,"△",IF(Q67&gt;S67,"○","×")))</f>
      </c>
      <c r="R66" s="185"/>
      <c r="S66" s="186"/>
      <c r="T66" s="184">
        <f>IF(T67="","",IF(T67=V67,"△",IF(T67&gt;V67,"○","×")))</f>
      </c>
      <c r="U66" s="185"/>
      <c r="V66" s="186"/>
      <c r="W66" s="220">
        <f>((COUNTIF(E66:V67,"○"))*3)+((COUNTIF(E66:V67,"△"))*1)</f>
        <v>0</v>
      </c>
      <c r="X66" s="221"/>
      <c r="Y66" s="223">
        <f>COUNTIF(E66:V67,"○")</f>
        <v>0</v>
      </c>
      <c r="Z66" s="193"/>
      <c r="AA66" s="223">
        <f>COUNTIF(E66:V67,"×")</f>
        <v>0</v>
      </c>
      <c r="AB66" s="193"/>
      <c r="AC66" s="223">
        <f>COUNTIF(E66:V67,"△")</f>
        <v>0</v>
      </c>
      <c r="AD66" s="193"/>
      <c r="AE66" s="224">
        <f>SUM(T67,Q67,N67,K67,H67)</f>
        <v>0</v>
      </c>
      <c r="AF66" s="193"/>
      <c r="AG66" s="224">
        <f>SUM(V67,S67,P67,M67,J67)</f>
        <v>0</v>
      </c>
      <c r="AH66" s="193"/>
      <c r="AI66" s="190">
        <f>AE66-AG66</f>
        <v>0</v>
      </c>
      <c r="AJ66" s="188"/>
      <c r="AK66" s="180">
        <f>Y66/5</f>
        <v>0</v>
      </c>
      <c r="AL66" s="253"/>
      <c r="AM66" s="255">
        <f>RANK(W66,(W66,W70,W74,W78,W82,W86),0)</f>
        <v>1</v>
      </c>
      <c r="AN66" s="176"/>
      <c r="AP66" s="245" t="str">
        <f>K61</f>
        <v>米沢五中</v>
      </c>
      <c r="AQ66" s="231">
        <f>((COUNTIF(E72:V73,"○"))*3)+((COUNTIF(E72:V73,"△"))*1)</f>
        <v>3</v>
      </c>
      <c r="AR66" s="195">
        <f>COUNTIF(E72:V73,"○")</f>
        <v>1</v>
      </c>
      <c r="AS66" s="195">
        <f>COUNTIF(E72:V73,"×")</f>
        <v>1</v>
      </c>
      <c r="AT66" s="234">
        <f>COUNTIF(E72:V73,"△")</f>
        <v>0</v>
      </c>
      <c r="AU66" s="195">
        <f>AE72</f>
        <v>3</v>
      </c>
      <c r="AV66" s="234">
        <f>AG72</f>
        <v>5</v>
      </c>
      <c r="AW66" s="195">
        <f>AU66-AV66</f>
        <v>-2</v>
      </c>
      <c r="AX66" s="227">
        <f>AR66/5</f>
        <v>0.2</v>
      </c>
      <c r="AY66" s="229">
        <f>RANK(AQ66,(AQ62,AQ64,AQ66,AQ68,AQ70,AQ72),0)</f>
        <v>2</v>
      </c>
    </row>
    <row r="67" spans="2:51" ht="17.25" customHeight="1">
      <c r="B67" s="316"/>
      <c r="C67" s="317"/>
      <c r="D67" s="318"/>
      <c r="E67" s="212"/>
      <c r="F67" s="212"/>
      <c r="G67" s="212"/>
      <c r="H67" s="1"/>
      <c r="I67" s="31" t="s">
        <v>13</v>
      </c>
      <c r="J67" s="2"/>
      <c r="K67" s="1"/>
      <c r="L67" s="31" t="s">
        <v>13</v>
      </c>
      <c r="M67" s="2"/>
      <c r="N67" s="1"/>
      <c r="O67" s="31" t="s">
        <v>13</v>
      </c>
      <c r="P67" s="2"/>
      <c r="Q67" s="1"/>
      <c r="R67" s="31" t="s">
        <v>13</v>
      </c>
      <c r="S67" s="2"/>
      <c r="T67" s="1"/>
      <c r="U67" s="31" t="s">
        <v>13</v>
      </c>
      <c r="V67" s="2"/>
      <c r="W67" s="220"/>
      <c r="X67" s="221"/>
      <c r="Y67" s="191"/>
      <c r="Z67" s="194"/>
      <c r="AA67" s="223"/>
      <c r="AB67" s="194"/>
      <c r="AC67" s="223"/>
      <c r="AD67" s="194"/>
      <c r="AE67" s="224"/>
      <c r="AF67" s="194"/>
      <c r="AG67" s="224"/>
      <c r="AH67" s="194"/>
      <c r="AI67" s="191"/>
      <c r="AJ67" s="189"/>
      <c r="AK67" s="181"/>
      <c r="AL67" s="253"/>
      <c r="AM67" s="183"/>
      <c r="AN67" s="177"/>
      <c r="AP67" s="246"/>
      <c r="AQ67" s="244"/>
      <c r="AR67" s="196"/>
      <c r="AS67" s="196"/>
      <c r="AT67" s="236"/>
      <c r="AU67" s="196"/>
      <c r="AV67" s="236"/>
      <c r="AW67" s="222"/>
      <c r="AX67" s="237"/>
      <c r="AY67" s="238"/>
    </row>
    <row r="68" spans="2:51" ht="17.25" customHeight="1">
      <c r="B68" s="310" t="str">
        <f>H61</f>
        <v>アヴァンサール</v>
      </c>
      <c r="C68" s="311"/>
      <c r="D68" s="312"/>
      <c r="E68" s="208" t="str">
        <f>IF(E69="","",IF(E69=G69,"△",IF(E69&gt;G69,"○","×")))</f>
        <v>×</v>
      </c>
      <c r="F68" s="209"/>
      <c r="G68" s="210"/>
      <c r="H68" s="250"/>
      <c r="I68" s="211"/>
      <c r="J68" s="241"/>
      <c r="K68" s="208">
        <f>IF(K69="","",IF(K69=M69,"△",IF(K69&gt;M69,"○","×")))</f>
      </c>
      <c r="L68" s="209"/>
      <c r="M68" s="210"/>
      <c r="N68" s="208">
        <f>IF(N69="","",IF(N69=P69,"△",IF(N69&gt;P69,"○","×")))</f>
      </c>
      <c r="O68" s="209"/>
      <c r="P68" s="210"/>
      <c r="Q68" s="208">
        <f>IF(Q69="","",IF(Q69=S69,"△",IF(Q69&gt;S69,"○","×")))</f>
      </c>
      <c r="R68" s="209"/>
      <c r="S68" s="210"/>
      <c r="T68" s="208" t="str">
        <f>IF(T69="","",IF(T69=V69,"△",IF(T69&gt;V69,"○","×")))</f>
        <v>○</v>
      </c>
      <c r="U68" s="209"/>
      <c r="V68" s="210"/>
      <c r="W68" s="214">
        <f>((COUNTIF(E68:V69,"○"))*3)+((COUNTIF(E68:V69,"△"))*1)</f>
        <v>3</v>
      </c>
      <c r="X68" s="221">
        <f>((COUNTIF(E68:V71,"○"))*3)+((COUNTIF(E68:V71,"△"))*1)</f>
        <v>3</v>
      </c>
      <c r="Y68" s="195">
        <f>COUNTIF(E68:V69,"○")</f>
        <v>1</v>
      </c>
      <c r="Z68" s="192">
        <f>SUM(Y68,Y70)</f>
        <v>1</v>
      </c>
      <c r="AA68" s="195">
        <f>COUNTIF(E68:V69,"×")</f>
        <v>1</v>
      </c>
      <c r="AB68" s="192">
        <f>SUM(AA68,AA70)</f>
        <v>1</v>
      </c>
      <c r="AC68" s="195">
        <f>COUNTIF(E68:V69,"△")</f>
        <v>0</v>
      </c>
      <c r="AD68" s="192">
        <f>SUM(AC68,AC70)</f>
        <v>0</v>
      </c>
      <c r="AE68" s="204">
        <f>SUM(T69,Q69,N69,K69,E69)</f>
        <v>1</v>
      </c>
      <c r="AF68" s="192">
        <f>SUM(E69,K69,N69,Q69,T69,E71,K71,N71,Q71,T71)</f>
        <v>1</v>
      </c>
      <c r="AG68" s="204">
        <f>SUM(V69,S69,P69,M69,G69)</f>
        <v>4</v>
      </c>
      <c r="AH68" s="192">
        <f>SUM(G69,M69,P69,S69,V69,G71,M71,P71,S71,V71)</f>
        <v>4</v>
      </c>
      <c r="AI68" s="195">
        <f>AE68-AG68</f>
        <v>-3</v>
      </c>
      <c r="AJ68" s="187">
        <f>AF68-AH68</f>
        <v>-3</v>
      </c>
      <c r="AK68" s="170">
        <f>Y68/5</f>
        <v>0.2</v>
      </c>
      <c r="AL68" s="172">
        <f>Z68/10</f>
        <v>0.1</v>
      </c>
      <c r="AM68" s="173">
        <f>RANK(W68,(W64,W68,W72,W76,W80,W586),0)</f>
        <v>2</v>
      </c>
      <c r="AN68" s="175">
        <f>RANK(X68,(X64,X68,X72,X76,X80,X84),0)</f>
        <v>2</v>
      </c>
      <c r="AP68" s="245" t="str">
        <f>N61</f>
        <v>白鷹東中</v>
      </c>
      <c r="AQ68" s="231">
        <f>((COUNTIF(E76:V77,"○"))*3)+((COUNTIF(E76:V77,"△"))*1)</f>
        <v>3</v>
      </c>
      <c r="AR68" s="195">
        <f>COUNTIF(E76:V77,"○")</f>
        <v>1</v>
      </c>
      <c r="AS68" s="195">
        <f>COUNTIF(E76:V77,"×")</f>
        <v>1</v>
      </c>
      <c r="AT68" s="234">
        <f>COUNTIF(E76:V77,"△")</f>
        <v>0</v>
      </c>
      <c r="AU68" s="234">
        <f>AE76</f>
        <v>8</v>
      </c>
      <c r="AV68" s="234">
        <f>AG76</f>
        <v>5</v>
      </c>
      <c r="AW68" s="195">
        <f>AU68-AV68</f>
        <v>3</v>
      </c>
      <c r="AX68" s="227">
        <f>AR68/5</f>
        <v>0.2</v>
      </c>
      <c r="AY68" s="229">
        <f>RANK(AQ68,(AQ62,AQ64,AQ66,AQ68,AQ70,AQ72),0)</f>
        <v>2</v>
      </c>
    </row>
    <row r="69" spans="2:51" ht="17.25" customHeight="1">
      <c r="B69" s="313"/>
      <c r="C69" s="314"/>
      <c r="D69" s="315"/>
      <c r="E69" s="32">
        <f>IF(J65="","",J65)</f>
        <v>0</v>
      </c>
      <c r="F69" s="30" t="s">
        <v>13</v>
      </c>
      <c r="G69" s="33">
        <f>IF(H65="","",H65)</f>
        <v>4</v>
      </c>
      <c r="H69" s="251"/>
      <c r="I69" s="212"/>
      <c r="J69" s="242"/>
      <c r="K69" s="3"/>
      <c r="L69" s="30" t="s">
        <v>13</v>
      </c>
      <c r="M69" s="4"/>
      <c r="N69" s="3"/>
      <c r="O69" s="30" t="s">
        <v>13</v>
      </c>
      <c r="P69" s="4"/>
      <c r="Q69" s="3"/>
      <c r="R69" s="30" t="s">
        <v>13</v>
      </c>
      <c r="S69" s="4"/>
      <c r="T69" s="3">
        <v>1</v>
      </c>
      <c r="U69" s="30" t="s">
        <v>13</v>
      </c>
      <c r="V69" s="4">
        <v>0</v>
      </c>
      <c r="W69" s="215"/>
      <c r="X69" s="221"/>
      <c r="Y69" s="222"/>
      <c r="Z69" s="193"/>
      <c r="AA69" s="222"/>
      <c r="AB69" s="193"/>
      <c r="AC69" s="222"/>
      <c r="AD69" s="193"/>
      <c r="AE69" s="226"/>
      <c r="AF69" s="193"/>
      <c r="AG69" s="226"/>
      <c r="AH69" s="193"/>
      <c r="AI69" s="222"/>
      <c r="AJ69" s="188"/>
      <c r="AK69" s="225"/>
      <c r="AL69" s="172"/>
      <c r="AM69" s="174"/>
      <c r="AN69" s="176"/>
      <c r="AP69" s="246"/>
      <c r="AQ69" s="244"/>
      <c r="AR69" s="196"/>
      <c r="AS69" s="196"/>
      <c r="AT69" s="236"/>
      <c r="AU69" s="249"/>
      <c r="AV69" s="236"/>
      <c r="AW69" s="222"/>
      <c r="AX69" s="237"/>
      <c r="AY69" s="238"/>
    </row>
    <row r="70" spans="2:51" ht="17.25" customHeight="1">
      <c r="B70" s="313"/>
      <c r="C70" s="314"/>
      <c r="D70" s="315"/>
      <c r="E70" s="184">
        <f>IF(E71="","",IF(E71=G71,"△",IF(E71&gt;G71,"○","×")))</f>
      </c>
      <c r="F70" s="185"/>
      <c r="G70" s="186"/>
      <c r="H70" s="251"/>
      <c r="I70" s="212"/>
      <c r="J70" s="242"/>
      <c r="K70" s="184">
        <f>IF(K71="","",IF(K71=M71,"△",IF(K71&gt;M71,"○","×")))</f>
      </c>
      <c r="L70" s="185"/>
      <c r="M70" s="186"/>
      <c r="N70" s="184">
        <f>IF(N71="","",IF(N71=P71,"△",IF(N71&gt;P71,"○","×")))</f>
      </c>
      <c r="O70" s="185"/>
      <c r="P70" s="186"/>
      <c r="Q70" s="184">
        <f>IF(Q71="","",IF(Q71=S71,"△",IF(Q71&gt;S71,"○","×")))</f>
      </c>
      <c r="R70" s="185"/>
      <c r="S70" s="186"/>
      <c r="T70" s="184">
        <f>IF(T71="","",IF(T71=V71,"△",IF(T71&gt;V71,"○","×")))</f>
      </c>
      <c r="U70" s="185"/>
      <c r="V70" s="186"/>
      <c r="W70" s="216">
        <f>((COUNTIF(E70:V71,"○"))*3)+((COUNTIF(E70:V71,"△"))*1)</f>
        <v>0</v>
      </c>
      <c r="X70" s="221"/>
      <c r="Y70" s="223">
        <f>COUNTIF(E70:V71,"○")</f>
        <v>0</v>
      </c>
      <c r="Z70" s="193"/>
      <c r="AA70" s="223">
        <f>COUNTIF(E70:V71,"×")</f>
        <v>0</v>
      </c>
      <c r="AB70" s="193"/>
      <c r="AC70" s="223">
        <f>COUNTIF(E70:V71,"△")</f>
        <v>0</v>
      </c>
      <c r="AD70" s="193"/>
      <c r="AE70" s="224">
        <f>SUM(T71,Q71,N71,K71,E71)</f>
        <v>0</v>
      </c>
      <c r="AF70" s="193"/>
      <c r="AG70" s="224">
        <f>SUM(V71,S71,P71,M71,G71)</f>
        <v>0</v>
      </c>
      <c r="AH70" s="193"/>
      <c r="AI70" s="190">
        <f>AE70-AG70</f>
        <v>0</v>
      </c>
      <c r="AJ70" s="188"/>
      <c r="AK70" s="247">
        <f>Y70/5</f>
        <v>0</v>
      </c>
      <c r="AL70" s="172"/>
      <c r="AM70" s="182">
        <f>RANK(W70,(W66,W70,W74,W78,W82,W86),0)</f>
        <v>1</v>
      </c>
      <c r="AN70" s="176"/>
      <c r="AP70" s="245" t="str">
        <f>Q61</f>
        <v>宮内中</v>
      </c>
      <c r="AQ70" s="231">
        <f>((COUNTIF(E80:V81,"○"))*3)+((COUNTIF(E80:V81,"△"))*1)</f>
        <v>0</v>
      </c>
      <c r="AR70" s="195">
        <f>COUNTIF(E80:V81,"○")</f>
        <v>0</v>
      </c>
      <c r="AS70" s="195">
        <f>COUNTIF(E80:V81,"×")</f>
        <v>2</v>
      </c>
      <c r="AT70" s="234">
        <f>COUNTIF(E80:V81,"△")</f>
        <v>0</v>
      </c>
      <c r="AU70" s="234">
        <f>AE80</f>
        <v>2</v>
      </c>
      <c r="AV70" s="234">
        <f>AG80</f>
        <v>10</v>
      </c>
      <c r="AW70" s="195">
        <f>AU70-AV70</f>
        <v>-8</v>
      </c>
      <c r="AX70" s="227">
        <f>AR70/5</f>
        <v>0</v>
      </c>
      <c r="AY70" s="229">
        <f>RANK(AQ70,(AQ62,AQ64,AQ66,AQ68,AQ70,AQ72),0)</f>
        <v>6</v>
      </c>
    </row>
    <row r="71" spans="2:51" ht="17.25" customHeight="1">
      <c r="B71" s="316"/>
      <c r="C71" s="317"/>
      <c r="D71" s="318"/>
      <c r="E71" s="31">
        <f>IF(J67="","",J67)</f>
      </c>
      <c r="F71" s="31" t="s">
        <v>13</v>
      </c>
      <c r="G71" s="31">
        <f>IF(H67="","",H67)</f>
      </c>
      <c r="H71" s="252"/>
      <c r="I71" s="213"/>
      <c r="J71" s="243"/>
      <c r="K71" s="1"/>
      <c r="L71" s="31" t="s">
        <v>13</v>
      </c>
      <c r="M71" s="2"/>
      <c r="N71" s="1"/>
      <c r="O71" s="31" t="s">
        <v>13</v>
      </c>
      <c r="P71" s="2"/>
      <c r="Q71" s="1"/>
      <c r="R71" s="31" t="s">
        <v>13</v>
      </c>
      <c r="S71" s="2"/>
      <c r="T71" s="1"/>
      <c r="U71" s="31" t="s">
        <v>13</v>
      </c>
      <c r="V71" s="2"/>
      <c r="W71" s="217"/>
      <c r="X71" s="221"/>
      <c r="Y71" s="191"/>
      <c r="Z71" s="194"/>
      <c r="AA71" s="223"/>
      <c r="AB71" s="194"/>
      <c r="AC71" s="223"/>
      <c r="AD71" s="194"/>
      <c r="AE71" s="224"/>
      <c r="AF71" s="194"/>
      <c r="AG71" s="224"/>
      <c r="AH71" s="194"/>
      <c r="AI71" s="191"/>
      <c r="AJ71" s="189"/>
      <c r="AK71" s="248"/>
      <c r="AL71" s="172"/>
      <c r="AM71" s="183"/>
      <c r="AN71" s="177"/>
      <c r="AP71" s="246"/>
      <c r="AQ71" s="244"/>
      <c r="AR71" s="196"/>
      <c r="AS71" s="196"/>
      <c r="AT71" s="236"/>
      <c r="AU71" s="235"/>
      <c r="AV71" s="236"/>
      <c r="AW71" s="222"/>
      <c r="AX71" s="237"/>
      <c r="AY71" s="238"/>
    </row>
    <row r="72" spans="2:51" ht="17.25" customHeight="1">
      <c r="B72" s="310" t="str">
        <f>K61</f>
        <v>米沢五中</v>
      </c>
      <c r="C72" s="311"/>
      <c r="D72" s="312"/>
      <c r="E72" s="208" t="str">
        <f>IF(E73="","",IF(E73=G73,"△",IF(E73&gt;G73,"○","×")))</f>
        <v>×</v>
      </c>
      <c r="F72" s="209"/>
      <c r="G72" s="209"/>
      <c r="H72" s="208">
        <f>IF(H73="","",IF(H73=J73,"△",IF(H73&gt;J73,"○","×")))</f>
      </c>
      <c r="I72" s="209"/>
      <c r="J72" s="210"/>
      <c r="K72" s="211"/>
      <c r="L72" s="211"/>
      <c r="M72" s="241"/>
      <c r="N72" s="208">
        <f>IF(N73="","",IF(N73=P73,"△",IF(N73&gt;P73,"○","×")))</f>
      </c>
      <c r="O72" s="209"/>
      <c r="P72" s="210"/>
      <c r="Q72" s="208" t="str">
        <f>IF(Q73="","",IF(Q73=S73,"△",IF(Q73&gt;S73,"○","×")))</f>
        <v>○</v>
      </c>
      <c r="R72" s="209"/>
      <c r="S72" s="210"/>
      <c r="T72" s="208">
        <f>IF(T73="","",IF(T73=V73,"△",IF(T73&gt;V73,"○","×")))</f>
      </c>
      <c r="U72" s="209"/>
      <c r="V72" s="210"/>
      <c r="W72" s="214">
        <f>((COUNTIF(E72:V73,"○"))*3)+((COUNTIF(E72:V73,"△"))*1)</f>
        <v>3</v>
      </c>
      <c r="X72" s="221">
        <f>((COUNTIF(E72:V75,"○"))*3)+((COUNTIF(E72:V75,"△"))*1)</f>
        <v>3</v>
      </c>
      <c r="Y72" s="195">
        <f>COUNTIF(E72:V73,"○")</f>
        <v>1</v>
      </c>
      <c r="Z72" s="192">
        <f>SUM(Y72,Y74)</f>
        <v>1</v>
      </c>
      <c r="AA72" s="195">
        <f>COUNTIF(E72:V73,"×")</f>
        <v>1</v>
      </c>
      <c r="AB72" s="192">
        <f>SUM(AA72,AA74)</f>
        <v>1</v>
      </c>
      <c r="AC72" s="195">
        <f>COUNTIF(E72:V73,"△")</f>
        <v>0</v>
      </c>
      <c r="AD72" s="192">
        <f>SUM(AC72,AC74)</f>
        <v>0</v>
      </c>
      <c r="AE72" s="204">
        <f>SUM(H73,E73,N73,Q73,T73)</f>
        <v>3</v>
      </c>
      <c r="AF72" s="192">
        <f>SUM(H73,E73,N73,Q73,T73,H75,E75,N75,Q75,T75)</f>
        <v>3</v>
      </c>
      <c r="AG72" s="204">
        <f>SUM(J73,G73,P73,S73,V73)</f>
        <v>5</v>
      </c>
      <c r="AH72" s="192">
        <f>SUM(J73,G73,P73,S73,V73,J75,G75,P75,S75,V75)</f>
        <v>5</v>
      </c>
      <c r="AI72" s="205">
        <f>AE72-AG72</f>
        <v>-2</v>
      </c>
      <c r="AJ72" s="187">
        <f>AF72-AH72</f>
        <v>-2</v>
      </c>
      <c r="AK72" s="170">
        <f>Y72/5</f>
        <v>0.2</v>
      </c>
      <c r="AL72" s="172">
        <f>Z72/10</f>
        <v>0.1</v>
      </c>
      <c r="AM72" s="173">
        <f>RANK(W72,(W64,W68,W72,W76,W80,W586),0)</f>
        <v>2</v>
      </c>
      <c r="AN72" s="175">
        <f>RANK(X72,(X64,X68,X72,X76,X80,X84),0)</f>
        <v>2</v>
      </c>
      <c r="AP72" s="239" t="str">
        <f>T61</f>
        <v>米沢二中</v>
      </c>
      <c r="AQ72" s="231">
        <f>((COUNTIF(E84:V85,"○"))*3)+((COUNTIF(E84:V85,"△"))*1)</f>
        <v>3</v>
      </c>
      <c r="AR72" s="195">
        <f>COUNTIF(E84:V85,"○")</f>
        <v>1</v>
      </c>
      <c r="AS72" s="195">
        <f>COUNTIF(E84:V85,"×")</f>
        <v>1</v>
      </c>
      <c r="AT72" s="234">
        <f>COUNTIF(E84:V85,"△")</f>
        <v>0</v>
      </c>
      <c r="AU72" s="196">
        <f>AE84</f>
        <v>3</v>
      </c>
      <c r="AV72" s="234">
        <f>AG84</f>
        <v>2</v>
      </c>
      <c r="AW72" s="195">
        <f>AU72-AV72</f>
        <v>1</v>
      </c>
      <c r="AX72" s="227">
        <f>AR72/5</f>
        <v>0.2</v>
      </c>
      <c r="AY72" s="229">
        <f>RANK(AQ72,(AQ62,AQ64,AQ66,AQ68,AQ70,AQ72),0)</f>
        <v>2</v>
      </c>
    </row>
    <row r="73" spans="2:51" ht="17.25" customHeight="1">
      <c r="B73" s="313"/>
      <c r="C73" s="314"/>
      <c r="D73" s="315"/>
      <c r="E73" s="32">
        <f>IF(M65="","",M65)</f>
        <v>0</v>
      </c>
      <c r="F73" s="30" t="s">
        <v>13</v>
      </c>
      <c r="G73" s="30">
        <f>IF(K65="","",K65)</f>
        <v>5</v>
      </c>
      <c r="H73" s="32">
        <f>IF(M69="","",M69)</f>
      </c>
      <c r="I73" s="30" t="s">
        <v>13</v>
      </c>
      <c r="J73" s="33">
        <f>IF(K69="","",K69)</f>
      </c>
      <c r="K73" s="212"/>
      <c r="L73" s="212"/>
      <c r="M73" s="242"/>
      <c r="N73" s="3"/>
      <c r="O73" s="30" t="s">
        <v>13</v>
      </c>
      <c r="P73" s="4"/>
      <c r="Q73" s="3">
        <v>3</v>
      </c>
      <c r="R73" s="30" t="s">
        <v>13</v>
      </c>
      <c r="S73" s="4">
        <v>0</v>
      </c>
      <c r="T73" s="3"/>
      <c r="U73" s="30" t="s">
        <v>13</v>
      </c>
      <c r="V73" s="4"/>
      <c r="W73" s="215"/>
      <c r="X73" s="221"/>
      <c r="Y73" s="196"/>
      <c r="Z73" s="193"/>
      <c r="AA73" s="196"/>
      <c r="AB73" s="193"/>
      <c r="AC73" s="222"/>
      <c r="AD73" s="193"/>
      <c r="AE73" s="203"/>
      <c r="AF73" s="193"/>
      <c r="AG73" s="226"/>
      <c r="AH73" s="193"/>
      <c r="AI73" s="196"/>
      <c r="AJ73" s="188"/>
      <c r="AK73" s="225"/>
      <c r="AL73" s="172"/>
      <c r="AM73" s="174"/>
      <c r="AN73" s="176"/>
      <c r="AP73" s="240"/>
      <c r="AQ73" s="232"/>
      <c r="AR73" s="233"/>
      <c r="AS73" s="233"/>
      <c r="AT73" s="235"/>
      <c r="AU73" s="233"/>
      <c r="AV73" s="235"/>
      <c r="AW73" s="233"/>
      <c r="AX73" s="228"/>
      <c r="AY73" s="230"/>
    </row>
    <row r="74" spans="2:51" ht="17.25" customHeight="1">
      <c r="B74" s="313"/>
      <c r="C74" s="314"/>
      <c r="D74" s="315"/>
      <c r="E74" s="184">
        <f>IF(E75="","",IF(E75=G75,"△",IF(E75&gt;G75,"○","×")))</f>
      </c>
      <c r="F74" s="185"/>
      <c r="G74" s="185"/>
      <c r="H74" s="184">
        <f>IF(H75="","",IF(H75=J75,"△",IF(H75&gt;J75,"○","×")))</f>
      </c>
      <c r="I74" s="185"/>
      <c r="J74" s="186"/>
      <c r="K74" s="212"/>
      <c r="L74" s="212"/>
      <c r="M74" s="242"/>
      <c r="N74" s="184">
        <f>IF(N75="","",IF(N75=P75,"△",IF(N75&gt;P75,"○","×")))</f>
      </c>
      <c r="O74" s="185"/>
      <c r="P74" s="186"/>
      <c r="Q74" s="184">
        <f>IF(Q75="","",IF(Q75=S75,"△",IF(Q75&gt;S75,"○","×")))</f>
      </c>
      <c r="R74" s="185"/>
      <c r="S74" s="186"/>
      <c r="T74" s="184">
        <f>IF(T75="","",IF(T75=V75,"△",IF(T75&gt;V75,"○","×")))</f>
      </c>
      <c r="U74" s="185"/>
      <c r="V74" s="186"/>
      <c r="W74" s="216">
        <f>((COUNTIF(E74:V75,"○"))*3)+((COUNTIF(E74:V75,"△"))*1)</f>
        <v>0</v>
      </c>
      <c r="X74" s="221"/>
      <c r="Y74" s="190">
        <f>COUNTIF(E74:V75,"○")</f>
        <v>0</v>
      </c>
      <c r="Z74" s="193"/>
      <c r="AA74" s="190">
        <f>COUNTIF(E74:V75,"×")</f>
        <v>0</v>
      </c>
      <c r="AB74" s="193"/>
      <c r="AC74" s="223">
        <f>COUNTIF(E74:V75,"△")</f>
        <v>0</v>
      </c>
      <c r="AD74" s="193"/>
      <c r="AE74" s="224">
        <f>SUM(H75,E75,N75,Q75,T75)</f>
        <v>0</v>
      </c>
      <c r="AF74" s="193"/>
      <c r="AG74" s="224">
        <f>SUM(J75,G75,P75,S75,V75)</f>
        <v>0</v>
      </c>
      <c r="AH74" s="193"/>
      <c r="AI74" s="190">
        <f>AE74-AG74</f>
        <v>0</v>
      </c>
      <c r="AJ74" s="188"/>
      <c r="AK74" s="180">
        <f>Y74/5</f>
        <v>0</v>
      </c>
      <c r="AL74" s="172"/>
      <c r="AM74" s="182">
        <f>RANK(W74,(W66,W70,W74,W78,W82,W86),0)</f>
        <v>1</v>
      </c>
      <c r="AN74" s="176"/>
      <c r="AP74" s="36"/>
      <c r="AQ74" s="11"/>
      <c r="AR74" s="12"/>
      <c r="AS74" s="12"/>
      <c r="AT74" s="12"/>
      <c r="AU74" s="12"/>
      <c r="AV74" s="12"/>
      <c r="AW74" s="12"/>
      <c r="AX74" s="14"/>
      <c r="AY74" s="16"/>
    </row>
    <row r="75" spans="2:51" ht="17.25" customHeight="1">
      <c r="B75" s="316"/>
      <c r="C75" s="317"/>
      <c r="D75" s="318"/>
      <c r="E75" s="31">
        <f>IF(M67="","",M67)</f>
      </c>
      <c r="F75" s="31" t="s">
        <v>13</v>
      </c>
      <c r="G75" s="31">
        <f>IF(K67="","",K67)</f>
      </c>
      <c r="H75" s="34">
        <f>IF(M71="","",M71)</f>
      </c>
      <c r="I75" s="31" t="s">
        <v>13</v>
      </c>
      <c r="J75" s="35">
        <f>IF(K71="","",K71)</f>
      </c>
      <c r="K75" s="213"/>
      <c r="L75" s="213"/>
      <c r="M75" s="243"/>
      <c r="N75" s="1"/>
      <c r="O75" s="31" t="s">
        <v>13</v>
      </c>
      <c r="P75" s="2"/>
      <c r="Q75" s="1"/>
      <c r="R75" s="31" t="s">
        <v>13</v>
      </c>
      <c r="S75" s="2"/>
      <c r="T75" s="1"/>
      <c r="U75" s="31" t="s">
        <v>13</v>
      </c>
      <c r="V75" s="2"/>
      <c r="W75" s="217"/>
      <c r="X75" s="221"/>
      <c r="Y75" s="191"/>
      <c r="Z75" s="194"/>
      <c r="AA75" s="191"/>
      <c r="AB75" s="194"/>
      <c r="AC75" s="223"/>
      <c r="AD75" s="194"/>
      <c r="AE75" s="207"/>
      <c r="AF75" s="194"/>
      <c r="AG75" s="224"/>
      <c r="AH75" s="194"/>
      <c r="AI75" s="191"/>
      <c r="AJ75" s="189"/>
      <c r="AK75" s="181"/>
      <c r="AL75" s="172"/>
      <c r="AM75" s="183"/>
      <c r="AN75" s="177"/>
      <c r="AP75" s="43" t="s">
        <v>12</v>
      </c>
      <c r="AQ75" s="19" t="s">
        <v>1</v>
      </c>
      <c r="AR75" s="19" t="s">
        <v>2</v>
      </c>
      <c r="AS75" s="19" t="s">
        <v>3</v>
      </c>
      <c r="AT75" s="19" t="s">
        <v>4</v>
      </c>
      <c r="AU75" s="19" t="s">
        <v>0</v>
      </c>
      <c r="AV75" s="19" t="s">
        <v>5</v>
      </c>
      <c r="AW75" s="19" t="s">
        <v>6</v>
      </c>
      <c r="AX75" s="37" t="s">
        <v>7</v>
      </c>
      <c r="AY75" s="10" t="s">
        <v>8</v>
      </c>
    </row>
    <row r="76" spans="2:51" ht="17.25" customHeight="1">
      <c r="B76" s="310" t="str">
        <f>N61</f>
        <v>白鷹東中</v>
      </c>
      <c r="C76" s="311"/>
      <c r="D76" s="312"/>
      <c r="E76" s="208">
        <f>IF(E77="","",IF(E77=G77,"△",IF(E77&gt;G77,"○","×")))</f>
      </c>
      <c r="F76" s="209"/>
      <c r="G76" s="209"/>
      <c r="H76" s="208">
        <f>IF(H77="","",IF(H77=J77,"△",IF(H77&gt;J77,"○","×")))</f>
      </c>
      <c r="I76" s="209"/>
      <c r="J76" s="210"/>
      <c r="K76" s="209">
        <f>IF(K77="","",IF(K77=M77,"△",IF(K77&gt;M77,"○","×")))</f>
      </c>
      <c r="L76" s="209"/>
      <c r="M76" s="210"/>
      <c r="N76" s="211"/>
      <c r="O76" s="211"/>
      <c r="P76" s="211"/>
      <c r="Q76" s="208" t="str">
        <f>IF(Q77="","",IF(Q77=S77,"△",IF(Q77&gt;S77,"○","×")))</f>
        <v>○</v>
      </c>
      <c r="R76" s="209"/>
      <c r="S76" s="210"/>
      <c r="T76" s="208" t="str">
        <f>IF(T77="","",IF(T77=V77,"△",IF(T77&gt;V77,"○","×")))</f>
        <v>×</v>
      </c>
      <c r="U76" s="209"/>
      <c r="V76" s="210"/>
      <c r="W76" s="214">
        <f>((COUNTIF(E76:V77,"○"))*3)+((COUNTIF(E76:V77,"△"))*1)</f>
        <v>3</v>
      </c>
      <c r="X76" s="221">
        <f>((COUNTIF(E76:V79,"○"))*3)+((COUNTIF(E76:V79,"△"))*1)</f>
        <v>3</v>
      </c>
      <c r="Y76" s="195">
        <f>COUNTIF(E76:V77,"○")</f>
        <v>1</v>
      </c>
      <c r="Z76" s="192">
        <f>SUM(Y76,Y78)</f>
        <v>1</v>
      </c>
      <c r="AA76" s="195">
        <f>COUNTIF(E76:V77,"×")</f>
        <v>1</v>
      </c>
      <c r="AB76" s="192">
        <f>SUM(AA76,AA78)</f>
        <v>1</v>
      </c>
      <c r="AC76" s="195">
        <f>COUNTIF(E76:V77,"△")</f>
        <v>0</v>
      </c>
      <c r="AD76" s="192">
        <f>SUM(AC76,AC78)</f>
        <v>0</v>
      </c>
      <c r="AE76" s="204">
        <f>SUM(K77,E77,H77,Q77,T77)</f>
        <v>8</v>
      </c>
      <c r="AF76" s="192">
        <f>SUM(H77,K77,E77,Q77,T77,H79,K79,E79,Q79,T79)</f>
        <v>8</v>
      </c>
      <c r="AG76" s="204">
        <f>SUM(M77,G77,J77,S77,V77)</f>
        <v>5</v>
      </c>
      <c r="AH76" s="192">
        <f>SUM(J77,M77,G77,S77,V77,J79,M79,G79,S79,V79)</f>
        <v>5</v>
      </c>
      <c r="AI76" s="205">
        <f>AE76-AG76</f>
        <v>3</v>
      </c>
      <c r="AJ76" s="187">
        <f>AF76-AH76</f>
        <v>3</v>
      </c>
      <c r="AK76" s="170">
        <f>Y76/5</f>
        <v>0.2</v>
      </c>
      <c r="AL76" s="172">
        <f>Z76/10</f>
        <v>0.1</v>
      </c>
      <c r="AM76" s="173">
        <f>RANK(W76,(W64,W68,W72,W76,W80,W84),0)</f>
        <v>2</v>
      </c>
      <c r="AN76" s="175">
        <f>RANK(X76,(X64,X68,X72,X76,X80,X84),0)</f>
        <v>2</v>
      </c>
      <c r="AP76" s="178" t="str">
        <f>E61</f>
        <v>アビーカ米沢</v>
      </c>
      <c r="AQ76" s="199">
        <f>((COUNTIF(H66:V67,"○"))*3)+((COUNTIF(H66:V67,"△"))*1)</f>
        <v>0</v>
      </c>
      <c r="AR76" s="200">
        <f>COUNTIF(H66:V67,"○")</f>
        <v>0</v>
      </c>
      <c r="AS76" s="200">
        <f>COUNTIF(H66:V67,"×")</f>
        <v>0</v>
      </c>
      <c r="AT76" s="200">
        <f>COUNTIF(E66:V67,"△")</f>
        <v>0</v>
      </c>
      <c r="AU76" s="201">
        <f>AE66</f>
        <v>0</v>
      </c>
      <c r="AV76" s="200">
        <f>AG66</f>
        <v>0</v>
      </c>
      <c r="AW76" s="200">
        <f>AU76-AV76</f>
        <v>0</v>
      </c>
      <c r="AX76" s="197">
        <f>AR76/5</f>
        <v>0</v>
      </c>
      <c r="AY76" s="198">
        <f>RANK(AQ76,(AQ76,AQ78,AQ80,AQ82,AQ84,AQ86),0)</f>
        <v>1</v>
      </c>
    </row>
    <row r="77" spans="2:51" ht="17.25" customHeight="1">
      <c r="B77" s="313"/>
      <c r="C77" s="314"/>
      <c r="D77" s="315"/>
      <c r="E77" s="32">
        <f>IF(P65="","",P65)</f>
      </c>
      <c r="F77" s="30" t="s">
        <v>13</v>
      </c>
      <c r="G77" s="30">
        <f>IF(N65="","",N65)</f>
      </c>
      <c r="H77" s="32">
        <f>IF(P69="","",P69)</f>
      </c>
      <c r="I77" s="30" t="s">
        <v>13</v>
      </c>
      <c r="J77" s="33">
        <f>IF(N69="","",N69)</f>
      </c>
      <c r="K77" s="30">
        <f>IF(P73="","",P73)</f>
      </c>
      <c r="L77" s="30" t="s">
        <v>13</v>
      </c>
      <c r="M77" s="33">
        <f>IF(N73="","",N73)</f>
      </c>
      <c r="N77" s="212"/>
      <c r="O77" s="212"/>
      <c r="P77" s="212"/>
      <c r="Q77" s="3">
        <v>7</v>
      </c>
      <c r="R77" s="30" t="s">
        <v>13</v>
      </c>
      <c r="S77" s="4">
        <v>2</v>
      </c>
      <c r="T77" s="3">
        <v>1</v>
      </c>
      <c r="U77" s="30" t="s">
        <v>13</v>
      </c>
      <c r="V77" s="4">
        <v>3</v>
      </c>
      <c r="W77" s="215"/>
      <c r="X77" s="221"/>
      <c r="Y77" s="222"/>
      <c r="Z77" s="193"/>
      <c r="AA77" s="196"/>
      <c r="AB77" s="193"/>
      <c r="AC77" s="196"/>
      <c r="AD77" s="193"/>
      <c r="AE77" s="226"/>
      <c r="AF77" s="193"/>
      <c r="AG77" s="226"/>
      <c r="AH77" s="193"/>
      <c r="AI77" s="196"/>
      <c r="AJ77" s="188"/>
      <c r="AK77" s="171"/>
      <c r="AL77" s="172"/>
      <c r="AM77" s="174"/>
      <c r="AN77" s="176"/>
      <c r="AP77" s="179"/>
      <c r="AQ77" s="199"/>
      <c r="AR77" s="200"/>
      <c r="AS77" s="200"/>
      <c r="AT77" s="200"/>
      <c r="AU77" s="202"/>
      <c r="AV77" s="200"/>
      <c r="AW77" s="200"/>
      <c r="AX77" s="197"/>
      <c r="AY77" s="198"/>
    </row>
    <row r="78" spans="2:51" ht="17.25" customHeight="1">
      <c r="B78" s="313"/>
      <c r="C78" s="314"/>
      <c r="D78" s="315"/>
      <c r="E78" s="184">
        <f>IF(E79="","",IF(E79=G79,"△",IF(E79&gt;G79,"○","×")))</f>
      </c>
      <c r="F78" s="185"/>
      <c r="G78" s="185"/>
      <c r="H78" s="184">
        <f>IF(H79="","",IF(H79=J79,"△",IF(H79&gt;J79,"○","×")))</f>
      </c>
      <c r="I78" s="185"/>
      <c r="J78" s="186"/>
      <c r="K78" s="185">
        <f>IF(K79="","",IF(K79=M79,"△",IF(K79&gt;M79,"○","×")))</f>
      </c>
      <c r="L78" s="185"/>
      <c r="M78" s="186"/>
      <c r="N78" s="212"/>
      <c r="O78" s="212"/>
      <c r="P78" s="212"/>
      <c r="Q78" s="184">
        <f>IF(Q79="","",IF(Q79=S79,"△",IF(Q79&gt;S79,"○","×")))</f>
      </c>
      <c r="R78" s="185"/>
      <c r="S78" s="186"/>
      <c r="T78" s="184">
        <f>IF(T79="","",IF(T79=V79,"△",IF(T79&gt;V79,"○","×")))</f>
      </c>
      <c r="U78" s="185"/>
      <c r="V78" s="186"/>
      <c r="W78" s="216">
        <f>((COUNTIF(E78:V79,"○"))*3)+((COUNTIF(E78:V79,"△"))*1)</f>
        <v>0</v>
      </c>
      <c r="X78" s="221"/>
      <c r="Y78" s="223">
        <f>COUNTIF(E78:V79,"○")</f>
        <v>0</v>
      </c>
      <c r="Z78" s="193"/>
      <c r="AA78" s="190">
        <f>COUNTIF(E78:V79,"×")</f>
        <v>0</v>
      </c>
      <c r="AB78" s="193"/>
      <c r="AC78" s="190">
        <f>COUNTIF(E78:V79,"△")</f>
        <v>0</v>
      </c>
      <c r="AD78" s="193"/>
      <c r="AE78" s="224">
        <f>SUM(K79,E79,H79,Q79,T79)</f>
        <v>0</v>
      </c>
      <c r="AF78" s="193"/>
      <c r="AG78" s="224">
        <f>SUM(M79,G79,J79,S79,V79)</f>
        <v>0</v>
      </c>
      <c r="AH78" s="193"/>
      <c r="AI78" s="190">
        <f>AE78-AG78</f>
        <v>0</v>
      </c>
      <c r="AJ78" s="188"/>
      <c r="AK78" s="180">
        <f>Y78/5</f>
        <v>0</v>
      </c>
      <c r="AL78" s="172"/>
      <c r="AM78" s="182">
        <f>RANK(W78,(W66,W70,W74,W78,W82,W86),0)</f>
        <v>1</v>
      </c>
      <c r="AN78" s="176"/>
      <c r="AP78" s="178" t="str">
        <f>H61</f>
        <v>アヴァンサール</v>
      </c>
      <c r="AQ78" s="199">
        <f>((COUNTIF(E70:V71,"○"))*3)+((COUNTIF(E70:V71,"△"))*1)</f>
        <v>0</v>
      </c>
      <c r="AR78" s="200">
        <f>COUNTIF(E70:V71,"○")</f>
        <v>0</v>
      </c>
      <c r="AS78" s="200">
        <f>COUNTIF(E70:V71,"×")</f>
        <v>0</v>
      </c>
      <c r="AT78" s="200">
        <f>COUNTIF(E70:V71,"△")</f>
        <v>0</v>
      </c>
      <c r="AU78" s="201">
        <f>AE70</f>
        <v>0</v>
      </c>
      <c r="AV78" s="200">
        <f>AG70</f>
        <v>0</v>
      </c>
      <c r="AW78" s="200">
        <f>AU78-AV78</f>
        <v>0</v>
      </c>
      <c r="AX78" s="197">
        <f>AR78/5</f>
        <v>0</v>
      </c>
      <c r="AY78" s="198">
        <f>RANK(AQ78,(AQ76,AQ78,AQ80,AQ82,AQ84,AQ86),0)</f>
        <v>1</v>
      </c>
    </row>
    <row r="79" spans="2:51" ht="17.25" customHeight="1">
      <c r="B79" s="316"/>
      <c r="C79" s="317"/>
      <c r="D79" s="318"/>
      <c r="E79" s="31">
        <f>IF(P67="","",P67)</f>
      </c>
      <c r="F79" s="31" t="s">
        <v>13</v>
      </c>
      <c r="G79" s="31">
        <f>IF(N67="","",N67)</f>
      </c>
      <c r="H79" s="34">
        <f>IF(P71="","",P71)</f>
      </c>
      <c r="I79" s="31" t="s">
        <v>13</v>
      </c>
      <c r="J79" s="35">
        <f>IF(N71="","",N71)</f>
      </c>
      <c r="K79" s="31">
        <f>IF(P75="","",P75)</f>
      </c>
      <c r="L79" s="31" t="s">
        <v>13</v>
      </c>
      <c r="M79" s="35">
        <f>IF(N75="","",N75)</f>
      </c>
      <c r="N79" s="213"/>
      <c r="O79" s="213"/>
      <c r="P79" s="213"/>
      <c r="Q79" s="1"/>
      <c r="R79" s="31" t="s">
        <v>13</v>
      </c>
      <c r="S79" s="2"/>
      <c r="T79" s="1"/>
      <c r="U79" s="31" t="s">
        <v>13</v>
      </c>
      <c r="V79" s="2"/>
      <c r="W79" s="217"/>
      <c r="X79" s="221"/>
      <c r="Y79" s="223"/>
      <c r="Z79" s="194"/>
      <c r="AA79" s="191"/>
      <c r="AB79" s="194"/>
      <c r="AC79" s="191"/>
      <c r="AD79" s="194"/>
      <c r="AE79" s="207"/>
      <c r="AF79" s="194"/>
      <c r="AG79" s="224"/>
      <c r="AH79" s="194"/>
      <c r="AI79" s="191"/>
      <c r="AJ79" s="189"/>
      <c r="AK79" s="181"/>
      <c r="AL79" s="172"/>
      <c r="AM79" s="183"/>
      <c r="AN79" s="177"/>
      <c r="AP79" s="179"/>
      <c r="AQ79" s="199"/>
      <c r="AR79" s="200"/>
      <c r="AS79" s="200"/>
      <c r="AT79" s="200"/>
      <c r="AU79" s="202"/>
      <c r="AV79" s="200"/>
      <c r="AW79" s="200"/>
      <c r="AX79" s="197"/>
      <c r="AY79" s="198"/>
    </row>
    <row r="80" spans="2:51" ht="17.25" customHeight="1">
      <c r="B80" s="310" t="str">
        <f>Q61</f>
        <v>宮内中</v>
      </c>
      <c r="C80" s="311"/>
      <c r="D80" s="312"/>
      <c r="E80" s="208">
        <f>IF(E81="","",IF(E81=G81,"△",IF(E81&gt;G81,"○","×")))</f>
      </c>
      <c r="F80" s="209"/>
      <c r="G80" s="209"/>
      <c r="H80" s="208">
        <f>IF(H81="","",IF(H81=J81,"△",IF(H81&gt;J81,"○","×")))</f>
      </c>
      <c r="I80" s="209"/>
      <c r="J80" s="210"/>
      <c r="K80" s="209" t="str">
        <f>IF(K81="","",IF(K81=M81,"△",IF(K81&gt;M81,"○","×")))</f>
        <v>×</v>
      </c>
      <c r="L80" s="209"/>
      <c r="M80" s="210"/>
      <c r="N80" s="208" t="str">
        <f>IF(N81="","",IF(N81=P81,"△",IF(N81&gt;P81,"○","×")))</f>
        <v>×</v>
      </c>
      <c r="O80" s="209"/>
      <c r="P80" s="210"/>
      <c r="Q80" s="211"/>
      <c r="R80" s="211"/>
      <c r="S80" s="211"/>
      <c r="T80" s="208">
        <f>IF(T81="","",IF(T81=V81,"△",IF(T81&gt;V81,"○","×")))</f>
      </c>
      <c r="U80" s="209"/>
      <c r="V80" s="210"/>
      <c r="W80" s="214">
        <f>((COUNTIF(E80:V81,"○"))*3)+((COUNTIF(E80:V81,"△"))*1)</f>
        <v>0</v>
      </c>
      <c r="X80" s="221">
        <f>((COUNTIF(E80:V83,"○"))*3)+((COUNTIF(E80:V83,"△"))*1)</f>
        <v>0</v>
      </c>
      <c r="Y80" s="195">
        <f>COUNTIF(E80:V81,"○")</f>
        <v>0</v>
      </c>
      <c r="Z80" s="192">
        <f>SUM(Y80,Y82)</f>
        <v>0</v>
      </c>
      <c r="AA80" s="195">
        <f>COUNTIF(E80:V81,"×")</f>
        <v>2</v>
      </c>
      <c r="AB80" s="192">
        <f>SUM(AA80,AA82)</f>
        <v>2</v>
      </c>
      <c r="AC80" s="195">
        <f>COUNTIF(E80:V81,"△")</f>
        <v>0</v>
      </c>
      <c r="AD80" s="192">
        <f>SUM(AC80,AC82)</f>
        <v>0</v>
      </c>
      <c r="AE80" s="203">
        <f>SUM(N81,E81,H81,K81,T81)</f>
        <v>2</v>
      </c>
      <c r="AF80" s="192">
        <f>SUM(H81,K81,N81,E81,T81,H83,K83,N83,E83,T83)</f>
        <v>2</v>
      </c>
      <c r="AG80" s="204">
        <f>SUM(P81,G81,J81,M81,V81)</f>
        <v>10</v>
      </c>
      <c r="AH80" s="192">
        <f>SUM(J81,M81,P81,G81,V81,J83,M83,P83,G83,V83)</f>
        <v>10</v>
      </c>
      <c r="AI80" s="205">
        <f>AE80-AG80</f>
        <v>-8</v>
      </c>
      <c r="AJ80" s="187">
        <f>AF80-AH80</f>
        <v>-8</v>
      </c>
      <c r="AK80" s="170">
        <f>Y80/5</f>
        <v>0</v>
      </c>
      <c r="AL80" s="172">
        <f>Z80/10</f>
        <v>0</v>
      </c>
      <c r="AM80" s="173">
        <f>RANK(W80,(W64,W68,W72,W76,W80,W84),0)</f>
        <v>6</v>
      </c>
      <c r="AN80" s="175">
        <f>RANK(X80,(X64,X68,X72,X76,X80,X84),0)</f>
        <v>6</v>
      </c>
      <c r="AP80" s="178" t="str">
        <f>K61</f>
        <v>米沢五中</v>
      </c>
      <c r="AQ80" s="199">
        <f>((COUNTIF(E74:V75,"○"))*3)+((COUNTIF(E74:V75,"△"))*1)</f>
        <v>0</v>
      </c>
      <c r="AR80" s="200">
        <f>COUNTIF(E74:V75,"○")</f>
        <v>0</v>
      </c>
      <c r="AS80" s="200">
        <f>COUNTIF(E74:V75,"×")</f>
        <v>0</v>
      </c>
      <c r="AT80" s="200">
        <f>COUNTIF(E74:V75,"△")</f>
        <v>0</v>
      </c>
      <c r="AU80" s="201">
        <f>AE74</f>
        <v>0</v>
      </c>
      <c r="AV80" s="200">
        <f>AG74</f>
        <v>0</v>
      </c>
      <c r="AW80" s="200">
        <f>AU80-AV80</f>
        <v>0</v>
      </c>
      <c r="AX80" s="197">
        <f>AR80/5</f>
        <v>0</v>
      </c>
      <c r="AY80" s="198">
        <f>RANK(AQ80,(AQ76,AQ78,AQ80,AQ82,AQ84,AQ86),0)</f>
        <v>1</v>
      </c>
    </row>
    <row r="81" spans="2:51" ht="17.25" customHeight="1">
      <c r="B81" s="313"/>
      <c r="C81" s="314"/>
      <c r="D81" s="315"/>
      <c r="E81" s="32">
        <f>IF(S65="","",S65)</f>
      </c>
      <c r="F81" s="30" t="s">
        <v>13</v>
      </c>
      <c r="G81" s="30">
        <f>IF(Q65="","",Q65)</f>
      </c>
      <c r="H81" s="32">
        <f>IF(S69="","",S69)</f>
      </c>
      <c r="I81" s="30" t="s">
        <v>13</v>
      </c>
      <c r="J81" s="33">
        <f>IF(Q69="","",Q69)</f>
      </c>
      <c r="K81" s="30">
        <f>IF(S73="","",S73)</f>
        <v>0</v>
      </c>
      <c r="L81" s="30" t="s">
        <v>13</v>
      </c>
      <c r="M81" s="33">
        <f>IF(Q73="","",Q73)</f>
        <v>3</v>
      </c>
      <c r="N81" s="32">
        <f>IF(S77="","",S77)</f>
        <v>2</v>
      </c>
      <c r="O81" s="30" t="s">
        <v>13</v>
      </c>
      <c r="P81" s="33">
        <f>IF(Q77="","",Q77)</f>
        <v>7</v>
      </c>
      <c r="Q81" s="212"/>
      <c r="R81" s="212"/>
      <c r="S81" s="212"/>
      <c r="T81" s="3"/>
      <c r="U81" s="30" t="s">
        <v>13</v>
      </c>
      <c r="V81" s="4"/>
      <c r="W81" s="219"/>
      <c r="X81" s="221"/>
      <c r="Y81" s="222"/>
      <c r="Z81" s="193"/>
      <c r="AA81" s="222"/>
      <c r="AB81" s="193"/>
      <c r="AC81" s="196"/>
      <c r="AD81" s="193"/>
      <c r="AE81" s="203"/>
      <c r="AF81" s="193"/>
      <c r="AG81" s="203"/>
      <c r="AH81" s="193"/>
      <c r="AI81" s="196"/>
      <c r="AJ81" s="188"/>
      <c r="AK81" s="171"/>
      <c r="AL81" s="172"/>
      <c r="AM81" s="174"/>
      <c r="AN81" s="176"/>
      <c r="AP81" s="179"/>
      <c r="AQ81" s="199"/>
      <c r="AR81" s="200"/>
      <c r="AS81" s="200"/>
      <c r="AT81" s="200"/>
      <c r="AU81" s="202"/>
      <c r="AV81" s="200"/>
      <c r="AW81" s="200"/>
      <c r="AX81" s="197"/>
      <c r="AY81" s="198"/>
    </row>
    <row r="82" spans="2:51" ht="17.25" customHeight="1">
      <c r="B82" s="313"/>
      <c r="C82" s="314"/>
      <c r="D82" s="315"/>
      <c r="E82" s="184">
        <f>IF(E83="","",IF(E83=G83,"△",IF(E83&gt;G83,"○","×")))</f>
      </c>
      <c r="F82" s="185"/>
      <c r="G82" s="185"/>
      <c r="H82" s="184">
        <f>IF(H83="","",IF(H83=J83,"△",IF(H83&gt;J83,"○","×")))</f>
      </c>
      <c r="I82" s="185"/>
      <c r="J82" s="186"/>
      <c r="K82" s="185">
        <f>IF(K83="","",IF(K83=M83,"△",IF(K83&gt;M83,"○","×")))</f>
      </c>
      <c r="L82" s="185"/>
      <c r="M82" s="186"/>
      <c r="N82" s="184">
        <f>IF(N83="","",IF(N83=P83,"△",IF(N83&gt;P83,"○","×")))</f>
      </c>
      <c r="O82" s="185"/>
      <c r="P82" s="186"/>
      <c r="Q82" s="212"/>
      <c r="R82" s="212"/>
      <c r="S82" s="212"/>
      <c r="T82" s="184">
        <f>IF(T83="","",IF(T83=V83,"△",IF(T83&gt;V83,"○","×")))</f>
      </c>
      <c r="U82" s="185"/>
      <c r="V82" s="186"/>
      <c r="W82" s="220">
        <f>((COUNTIF(E82:V83,"○"))*3)+((COUNTIF(E82:V83,"△"))*1)</f>
        <v>0</v>
      </c>
      <c r="X82" s="221"/>
      <c r="Y82" s="223">
        <f>COUNTIF(E82:V83,"○")</f>
        <v>0</v>
      </c>
      <c r="Z82" s="193"/>
      <c r="AA82" s="223">
        <f>COUNTIF(E82:V83,"×")</f>
        <v>0</v>
      </c>
      <c r="AB82" s="193"/>
      <c r="AC82" s="190">
        <f>COUNTIF(E82:V83,"△")</f>
        <v>0</v>
      </c>
      <c r="AD82" s="193"/>
      <c r="AE82" s="206">
        <f>SUM(N83,E83,H83,K83,T83)</f>
        <v>0</v>
      </c>
      <c r="AF82" s="193"/>
      <c r="AG82" s="206">
        <f>SUM(P83,G83,J83,M83,V83)</f>
        <v>0</v>
      </c>
      <c r="AH82" s="193"/>
      <c r="AI82" s="190">
        <f>AE82-AG82</f>
        <v>0</v>
      </c>
      <c r="AJ82" s="188"/>
      <c r="AK82" s="180">
        <f>Y82/5</f>
        <v>0</v>
      </c>
      <c r="AL82" s="172"/>
      <c r="AM82" s="182">
        <f>RANK(W82,(W66,W70,W74,W78,W82,W86),0)</f>
        <v>1</v>
      </c>
      <c r="AN82" s="176"/>
      <c r="AP82" s="178" t="str">
        <f>N61</f>
        <v>白鷹東中</v>
      </c>
      <c r="AQ82" s="199">
        <f>((COUNTIF(E78:V79,"○"))*3)+((COUNTIF(E78:V79,"△"))*1)</f>
        <v>0</v>
      </c>
      <c r="AR82" s="200">
        <f>COUNTIF(E78:V79,"○")</f>
        <v>0</v>
      </c>
      <c r="AS82" s="200">
        <f>COUNTIF(E78:V79,"×")</f>
        <v>0</v>
      </c>
      <c r="AT82" s="200">
        <f>COUNTIF(E78:V79,"△")</f>
        <v>0</v>
      </c>
      <c r="AU82" s="201">
        <f>AE78</f>
        <v>0</v>
      </c>
      <c r="AV82" s="200">
        <f>AG78</f>
        <v>0</v>
      </c>
      <c r="AW82" s="200">
        <f>AU82-AV82</f>
        <v>0</v>
      </c>
      <c r="AX82" s="197">
        <f>AR82/5</f>
        <v>0</v>
      </c>
      <c r="AY82" s="198">
        <f>RANK(AQ82,(AQ76,AQ78,AQ80,AQ82,AQ84,AQ86),0)</f>
        <v>1</v>
      </c>
    </row>
    <row r="83" spans="2:51" ht="17.25" customHeight="1">
      <c r="B83" s="316"/>
      <c r="C83" s="317"/>
      <c r="D83" s="318"/>
      <c r="E83" s="31">
        <f>IF(S67="","",S67)</f>
      </c>
      <c r="F83" s="31" t="s">
        <v>13</v>
      </c>
      <c r="G83" s="31">
        <f>IF(Q67="","",Q67)</f>
      </c>
      <c r="H83" s="34">
        <f>IF(S71="","",S71)</f>
      </c>
      <c r="I83" s="31" t="s">
        <v>13</v>
      </c>
      <c r="J83" s="35">
        <f>IF(Q71="","",Q71)</f>
      </c>
      <c r="K83" s="31">
        <f>IF(S75="","",S75)</f>
      </c>
      <c r="L83" s="31" t="s">
        <v>13</v>
      </c>
      <c r="M83" s="35">
        <f>IF(Q75="","",Q75)</f>
      </c>
      <c r="N83" s="34">
        <f>IF(S79="","",S79)</f>
      </c>
      <c r="O83" s="31" t="s">
        <v>13</v>
      </c>
      <c r="P83" s="35">
        <f>IF(Q79="","",Q79)</f>
      </c>
      <c r="Q83" s="213"/>
      <c r="R83" s="213"/>
      <c r="S83" s="213"/>
      <c r="T83" s="1"/>
      <c r="U83" s="31" t="s">
        <v>13</v>
      </c>
      <c r="V83" s="2"/>
      <c r="W83" s="220"/>
      <c r="X83" s="221"/>
      <c r="Y83" s="223"/>
      <c r="Z83" s="194"/>
      <c r="AA83" s="223"/>
      <c r="AB83" s="194"/>
      <c r="AC83" s="191"/>
      <c r="AD83" s="194"/>
      <c r="AE83" s="207"/>
      <c r="AF83" s="194"/>
      <c r="AG83" s="207"/>
      <c r="AH83" s="194"/>
      <c r="AI83" s="191"/>
      <c r="AJ83" s="189"/>
      <c r="AK83" s="181"/>
      <c r="AL83" s="172"/>
      <c r="AM83" s="183"/>
      <c r="AN83" s="177"/>
      <c r="AP83" s="179"/>
      <c r="AQ83" s="199"/>
      <c r="AR83" s="200"/>
      <c r="AS83" s="200"/>
      <c r="AT83" s="200"/>
      <c r="AU83" s="202"/>
      <c r="AV83" s="200"/>
      <c r="AW83" s="200"/>
      <c r="AX83" s="197"/>
      <c r="AY83" s="198"/>
    </row>
    <row r="84" spans="2:51" ht="17.25" customHeight="1">
      <c r="B84" s="319" t="str">
        <f>T61</f>
        <v>米沢二中</v>
      </c>
      <c r="C84" s="320"/>
      <c r="D84" s="321"/>
      <c r="E84" s="208">
        <f>IF(E85="","",IF(E85=G85,"△",IF(E85&gt;G85,"○","×")))</f>
      </c>
      <c r="F84" s="209"/>
      <c r="G84" s="209"/>
      <c r="H84" s="208" t="str">
        <f>IF(H85="","",IF(H85=J85,"△",IF(H85&gt;J85,"○","×")))</f>
        <v>×</v>
      </c>
      <c r="I84" s="209"/>
      <c r="J84" s="210"/>
      <c r="K84" s="209">
        <f>IF(K85="","",IF(K85=M85,"△",IF(K85&gt;M85,"○","×")))</f>
      </c>
      <c r="L84" s="209"/>
      <c r="M84" s="210"/>
      <c r="N84" s="208" t="str">
        <f>IF(N85="","",IF(N85=P85,"△",IF(N85&gt;P85,"○","×")))</f>
        <v>○</v>
      </c>
      <c r="O84" s="209"/>
      <c r="P84" s="210"/>
      <c r="Q84" s="208">
        <f>IF(Q85="","",IF(Q85=S85,"△",IF(Q85&gt;S85,"○","×")))</f>
      </c>
      <c r="R84" s="209"/>
      <c r="S84" s="210"/>
      <c r="T84" s="212"/>
      <c r="U84" s="212"/>
      <c r="V84" s="212"/>
      <c r="W84" s="214">
        <f>((COUNTIF(E84:V85,"○"))*3)+((COUNTIF(E84:V85,"△"))*1)</f>
        <v>3</v>
      </c>
      <c r="X84" s="218">
        <f>((COUNTIF(E84:V87,"○"))*3)+((COUNTIF(E84:V87,"△"))*1)</f>
        <v>3</v>
      </c>
      <c r="Y84" s="195">
        <f>COUNTIF(E84:V85,"○")</f>
        <v>1</v>
      </c>
      <c r="Z84" s="192">
        <f>SUM(Y84,Y86)</f>
        <v>1</v>
      </c>
      <c r="AA84" s="195">
        <f>COUNTIF(E84:V85,"×")</f>
        <v>1</v>
      </c>
      <c r="AB84" s="192">
        <f>SUM(AA84,AA86)</f>
        <v>1</v>
      </c>
      <c r="AC84" s="195">
        <f>COUNTIF(E84:V85,"△")</f>
        <v>0</v>
      </c>
      <c r="AD84" s="192">
        <f>SUM(AC84,AC86)</f>
        <v>0</v>
      </c>
      <c r="AE84" s="203">
        <f>SUM(Q85,E85,H85,K85,N85)</f>
        <v>3</v>
      </c>
      <c r="AF84" s="192">
        <f>SUM(H85,K85,N85,Q85,E85,H87,K87,N87,Q87,E87)</f>
        <v>3</v>
      </c>
      <c r="AG84" s="204">
        <f>SUM(S85,G85,J85,M85,P85)</f>
        <v>2</v>
      </c>
      <c r="AH84" s="192">
        <f>SUM(J85,M85,P85,S85,G85,J87,M87,P87,S87,G87)</f>
        <v>2</v>
      </c>
      <c r="AI84" s="205">
        <f>AE84-AG84</f>
        <v>1</v>
      </c>
      <c r="AJ84" s="187">
        <f>AF84-AH84</f>
        <v>1</v>
      </c>
      <c r="AK84" s="170">
        <f>Y84/5</f>
        <v>0.2</v>
      </c>
      <c r="AL84" s="172">
        <f>Z84/10</f>
        <v>0.1</v>
      </c>
      <c r="AM84" s="173">
        <f>RANK(W84,(W64,W68,W72,W76,W80,W84),0)</f>
        <v>2</v>
      </c>
      <c r="AN84" s="175">
        <f>RANK(X84,(X64,X68,X72,X76,X80),0)</f>
        <v>2</v>
      </c>
      <c r="AP84" s="178" t="str">
        <f>Q61</f>
        <v>宮内中</v>
      </c>
      <c r="AQ84" s="199">
        <f>((COUNTIF(E82:V83,"○"))*3)+((COUNTIF(E82:V83,"△"))*1)</f>
        <v>0</v>
      </c>
      <c r="AR84" s="200">
        <f>COUNTIF(E82:V83,"○")</f>
        <v>0</v>
      </c>
      <c r="AS84" s="200">
        <f>COUNTIF(E82:V83,"×")</f>
        <v>0</v>
      </c>
      <c r="AT84" s="200">
        <f>COUNTIF(E82:V83,"△")</f>
        <v>0</v>
      </c>
      <c r="AU84" s="201">
        <f>AE82</f>
        <v>0</v>
      </c>
      <c r="AV84" s="200">
        <f>AG82</f>
        <v>0</v>
      </c>
      <c r="AW84" s="200">
        <f>AU84-AV84</f>
        <v>0</v>
      </c>
      <c r="AX84" s="197">
        <f>AR84/5</f>
        <v>0</v>
      </c>
      <c r="AY84" s="198">
        <f>RANK(AQ84,(AQ76,AQ78,AQ80,AQ82,AQ84,AQ86),0)</f>
        <v>1</v>
      </c>
    </row>
    <row r="85" spans="2:51" ht="17.25" customHeight="1">
      <c r="B85" s="322"/>
      <c r="C85" s="323"/>
      <c r="D85" s="324"/>
      <c r="E85" s="32">
        <f>IF(V65="","",V65)</f>
      </c>
      <c r="F85" s="30" t="s">
        <v>13</v>
      </c>
      <c r="G85" s="30">
        <f>IF(T65="","",T65)</f>
      </c>
      <c r="H85" s="32">
        <f>IF(V69="","",V69)</f>
        <v>0</v>
      </c>
      <c r="I85" s="30" t="s">
        <v>13</v>
      </c>
      <c r="J85" s="33">
        <f>IF(T69="","",T69)</f>
        <v>1</v>
      </c>
      <c r="K85" s="30">
        <f>IF(V73="","",V73)</f>
      </c>
      <c r="L85" s="30" t="s">
        <v>13</v>
      </c>
      <c r="M85" s="33">
        <f>IF(T73="","",T73)</f>
      </c>
      <c r="N85" s="32">
        <f>IF(V77="","",V77)</f>
        <v>3</v>
      </c>
      <c r="O85" s="30" t="s">
        <v>13</v>
      </c>
      <c r="P85" s="33">
        <f>IF(T77="","",T77)</f>
        <v>1</v>
      </c>
      <c r="Q85" s="32">
        <f>IF(V81="","",V81)</f>
      </c>
      <c r="R85" s="30" t="s">
        <v>13</v>
      </c>
      <c r="S85" s="33">
        <f>IF(T81="","",T81)</f>
      </c>
      <c r="T85" s="212"/>
      <c r="U85" s="212"/>
      <c r="V85" s="212"/>
      <c r="W85" s="215"/>
      <c r="X85" s="218"/>
      <c r="Y85" s="196"/>
      <c r="Z85" s="193"/>
      <c r="AA85" s="196"/>
      <c r="AB85" s="193"/>
      <c r="AC85" s="196"/>
      <c r="AD85" s="193"/>
      <c r="AE85" s="203"/>
      <c r="AF85" s="193"/>
      <c r="AG85" s="203"/>
      <c r="AH85" s="193"/>
      <c r="AI85" s="196"/>
      <c r="AJ85" s="188"/>
      <c r="AK85" s="171"/>
      <c r="AL85" s="172"/>
      <c r="AM85" s="174"/>
      <c r="AN85" s="176"/>
      <c r="AP85" s="179"/>
      <c r="AQ85" s="199"/>
      <c r="AR85" s="200"/>
      <c r="AS85" s="200"/>
      <c r="AT85" s="200"/>
      <c r="AU85" s="202"/>
      <c r="AV85" s="200"/>
      <c r="AW85" s="200"/>
      <c r="AX85" s="197"/>
      <c r="AY85" s="198"/>
    </row>
    <row r="86" spans="2:51" ht="17.25" customHeight="1">
      <c r="B86" s="322"/>
      <c r="C86" s="323"/>
      <c r="D86" s="324"/>
      <c r="E86" s="184">
        <f>IF(E87="","",IF(E87=G87,"△",IF(E87&gt;G87,"○","×")))</f>
      </c>
      <c r="F86" s="185"/>
      <c r="G86" s="185"/>
      <c r="H86" s="184">
        <f>IF(H87="","",IF(H87=J87,"△",IF(H87&gt;J87,"○","×")))</f>
      </c>
      <c r="I86" s="185"/>
      <c r="J86" s="186"/>
      <c r="K86" s="185">
        <f>IF(K87="","",IF(K87=M87,"△",IF(K87&gt;M87,"○","×")))</f>
      </c>
      <c r="L86" s="185"/>
      <c r="M86" s="186"/>
      <c r="N86" s="184">
        <f>IF(N87="","",IF(N87=P87,"△",IF(N87&gt;P87,"○","×")))</f>
      </c>
      <c r="O86" s="185"/>
      <c r="P86" s="186"/>
      <c r="Q86" s="184">
        <f>IF(Q87="","",IF(Q87=S87,"△",IF(Q87&gt;S87,"○","×")))</f>
      </c>
      <c r="R86" s="185"/>
      <c r="S86" s="186"/>
      <c r="T86" s="212"/>
      <c r="U86" s="212"/>
      <c r="V86" s="212"/>
      <c r="W86" s="216">
        <f>((COUNTIF(E86:V87,"○"))*3)+((COUNTIF(E86:V87,"△"))*1)</f>
        <v>0</v>
      </c>
      <c r="X86" s="218"/>
      <c r="Y86" s="190">
        <f>COUNTIF(E86:V87,"○")</f>
        <v>0</v>
      </c>
      <c r="Z86" s="193"/>
      <c r="AA86" s="190">
        <f>COUNTIF(E86:V87,"×")</f>
        <v>0</v>
      </c>
      <c r="AB86" s="193"/>
      <c r="AC86" s="190">
        <f>COUNTIF(E86:V87,"△")</f>
        <v>0</v>
      </c>
      <c r="AD86" s="193"/>
      <c r="AE86" s="206">
        <f>SUM(Q87,E87,H87,K87,N87)</f>
        <v>0</v>
      </c>
      <c r="AF86" s="193"/>
      <c r="AG86" s="206">
        <f>SUM(S87,G87,J87,M87,P87)</f>
        <v>0</v>
      </c>
      <c r="AH86" s="193"/>
      <c r="AI86" s="190">
        <f>AE86-AG86</f>
        <v>0</v>
      </c>
      <c r="AJ86" s="188"/>
      <c r="AK86" s="180">
        <f>Y86/5</f>
        <v>0</v>
      </c>
      <c r="AL86" s="172"/>
      <c r="AM86" s="182">
        <f>RANK(W86,(W66,W70,W74,W78,W82,W86),0)</f>
        <v>1</v>
      </c>
      <c r="AN86" s="176"/>
      <c r="AP86" s="178" t="str">
        <f>T61</f>
        <v>米沢二中</v>
      </c>
      <c r="AQ86" s="199">
        <f>((COUNTIF(E86:V87,"○"))*3)+((COUNTIF(E86:V87,"△"))*1)</f>
        <v>0</v>
      </c>
      <c r="AR86" s="200">
        <f>COUNTIF(E86:V87,"○")</f>
        <v>0</v>
      </c>
      <c r="AS86" s="200">
        <f>COUNTIF(E86:V87,"×")</f>
        <v>0</v>
      </c>
      <c r="AT86" s="200">
        <f>COUNTIF(E86:V87,"△")</f>
        <v>0</v>
      </c>
      <c r="AU86" s="201">
        <f>AE86</f>
        <v>0</v>
      </c>
      <c r="AV86" s="200">
        <f>AG86</f>
        <v>0</v>
      </c>
      <c r="AW86" s="200">
        <f>AU86-AV86</f>
        <v>0</v>
      </c>
      <c r="AX86" s="197">
        <f>AR86/5</f>
        <v>0</v>
      </c>
      <c r="AY86" s="198">
        <f>RANK(AQ86,(AQ76,AQ78,AQ80,AQ82,AQ84,AQ86),0)</f>
        <v>1</v>
      </c>
    </row>
    <row r="87" spans="2:51" ht="17.25" customHeight="1">
      <c r="B87" s="325"/>
      <c r="C87" s="326"/>
      <c r="D87" s="327"/>
      <c r="E87" s="31">
        <f>IF(V67="","",V67)</f>
      </c>
      <c r="F87" s="31" t="s">
        <v>13</v>
      </c>
      <c r="G87" s="31">
        <f>IF(T67="","",T67)</f>
      </c>
      <c r="H87" s="34">
        <f>IF(V71="","",V71)</f>
      </c>
      <c r="I87" s="31" t="s">
        <v>13</v>
      </c>
      <c r="J87" s="35">
        <f>IF(T71="","",T71)</f>
      </c>
      <c r="K87" s="31">
        <f>IF(V75="","",V75)</f>
      </c>
      <c r="L87" s="31" t="s">
        <v>13</v>
      </c>
      <c r="M87" s="35">
        <f>IF(T75="","",T75)</f>
      </c>
      <c r="N87" s="34">
        <f>IF(V79="","",V79)</f>
      </c>
      <c r="O87" s="31" t="s">
        <v>13</v>
      </c>
      <c r="P87" s="35">
        <f>IF(T79="","",T79)</f>
      </c>
      <c r="Q87" s="34">
        <f>IF(V83="","",V83)</f>
      </c>
      <c r="R87" s="31" t="s">
        <v>13</v>
      </c>
      <c r="S87" s="35">
        <f>IF(T83="","",T83)</f>
      </c>
      <c r="T87" s="213"/>
      <c r="U87" s="213"/>
      <c r="V87" s="213"/>
      <c r="W87" s="217"/>
      <c r="X87" s="218"/>
      <c r="Y87" s="191"/>
      <c r="Z87" s="194"/>
      <c r="AA87" s="191"/>
      <c r="AB87" s="194"/>
      <c r="AC87" s="191"/>
      <c r="AD87" s="194"/>
      <c r="AE87" s="207"/>
      <c r="AF87" s="194"/>
      <c r="AG87" s="207"/>
      <c r="AH87" s="194"/>
      <c r="AI87" s="191"/>
      <c r="AJ87" s="189"/>
      <c r="AK87" s="181"/>
      <c r="AL87" s="172"/>
      <c r="AM87" s="183"/>
      <c r="AN87" s="177"/>
      <c r="AP87" s="179"/>
      <c r="AQ87" s="199"/>
      <c r="AR87" s="200"/>
      <c r="AS87" s="200"/>
      <c r="AT87" s="200"/>
      <c r="AU87" s="202"/>
      <c r="AV87" s="200"/>
      <c r="AW87" s="200"/>
      <c r="AX87" s="197"/>
      <c r="AY87" s="198"/>
    </row>
  </sheetData>
  <sheetProtection/>
  <mergeCells count="1211">
    <mergeCell ref="AR80:AR81"/>
    <mergeCell ref="AS80:AS81"/>
    <mergeCell ref="AT80:AT81"/>
    <mergeCell ref="AU80:AU81"/>
    <mergeCell ref="AV80:AV81"/>
    <mergeCell ref="AW80:AW81"/>
    <mergeCell ref="AX80:AX81"/>
    <mergeCell ref="AY80:AY81"/>
    <mergeCell ref="AX28:AX29"/>
    <mergeCell ref="AY28:AY29"/>
    <mergeCell ref="AP30:AP31"/>
    <mergeCell ref="AQ30:AQ31"/>
    <mergeCell ref="AR30:AR31"/>
    <mergeCell ref="AS30:AS31"/>
    <mergeCell ref="AT30:AT31"/>
    <mergeCell ref="AU30:AU31"/>
    <mergeCell ref="AV30:AV31"/>
    <mergeCell ref="AW30:AW31"/>
    <mergeCell ref="AX30:AX31"/>
    <mergeCell ref="AY30:AY31"/>
    <mergeCell ref="AP28:AP29"/>
    <mergeCell ref="AQ28:AQ29"/>
    <mergeCell ref="AR28:AR29"/>
    <mergeCell ref="AS28:AS29"/>
    <mergeCell ref="AT28:AT29"/>
    <mergeCell ref="AU28:AU29"/>
    <mergeCell ref="AV28:AV29"/>
    <mergeCell ref="AW28:AW29"/>
    <mergeCell ref="B33:D35"/>
    <mergeCell ref="B36:D39"/>
    <mergeCell ref="B40:D43"/>
    <mergeCell ref="B44:D47"/>
    <mergeCell ref="W30:W31"/>
    <mergeCell ref="AE28:AE29"/>
    <mergeCell ref="AF28:AF31"/>
    <mergeCell ref="AG28:AG29"/>
    <mergeCell ref="B48:D51"/>
    <mergeCell ref="B52:D55"/>
    <mergeCell ref="B56:D59"/>
    <mergeCell ref="B61:D63"/>
    <mergeCell ref="B64:D67"/>
    <mergeCell ref="B68:D71"/>
    <mergeCell ref="B72:D75"/>
    <mergeCell ref="B76:D79"/>
    <mergeCell ref="B80:D83"/>
    <mergeCell ref="B84:D87"/>
    <mergeCell ref="AP52:AP53"/>
    <mergeCell ref="AQ52:AQ53"/>
    <mergeCell ref="AC86:AC87"/>
    <mergeCell ref="AE86:AE87"/>
    <mergeCell ref="AG86:AG87"/>
    <mergeCell ref="AI86:AI87"/>
    <mergeCell ref="AR52:AR53"/>
    <mergeCell ref="AS52:AS53"/>
    <mergeCell ref="AT52:AT53"/>
    <mergeCell ref="AU52:AU53"/>
    <mergeCell ref="AV52:AV53"/>
    <mergeCell ref="AW52:AW53"/>
    <mergeCell ref="AX52:AX53"/>
    <mergeCell ref="AY52:AY53"/>
    <mergeCell ref="AP80:AP81"/>
    <mergeCell ref="AQ80:AQ81"/>
    <mergeCell ref="AQ86:AQ87"/>
    <mergeCell ref="AR86:AR87"/>
    <mergeCell ref="AS86:AS87"/>
    <mergeCell ref="AT86:AT87"/>
    <mergeCell ref="AU86:AU87"/>
    <mergeCell ref="AV86:AV87"/>
    <mergeCell ref="AW86:AW87"/>
    <mergeCell ref="AX86:AX87"/>
    <mergeCell ref="AY86:AY87"/>
    <mergeCell ref="AQ84:AQ85"/>
    <mergeCell ref="AR84:AR85"/>
    <mergeCell ref="AS84:AS85"/>
    <mergeCell ref="AT84:AT85"/>
    <mergeCell ref="AU84:AU85"/>
    <mergeCell ref="AV84:AV85"/>
    <mergeCell ref="AW84:AW85"/>
    <mergeCell ref="AX84:AX85"/>
    <mergeCell ref="AY84:AY85"/>
    <mergeCell ref="E86:G86"/>
    <mergeCell ref="H86:J86"/>
    <mergeCell ref="K86:M86"/>
    <mergeCell ref="N86:P86"/>
    <mergeCell ref="Q86:S86"/>
    <mergeCell ref="W86:W87"/>
    <mergeCell ref="Y86:Y87"/>
    <mergeCell ref="AA86:AA87"/>
    <mergeCell ref="AK86:AK87"/>
    <mergeCell ref="AM86:AM87"/>
    <mergeCell ref="AP86:AP87"/>
    <mergeCell ref="AE84:AE85"/>
    <mergeCell ref="AF84:AF87"/>
    <mergeCell ref="AG84:AG85"/>
    <mergeCell ref="AH84:AH87"/>
    <mergeCell ref="AI84:AI85"/>
    <mergeCell ref="AJ84:AJ87"/>
    <mergeCell ref="AK84:AK85"/>
    <mergeCell ref="AL84:AL87"/>
    <mergeCell ref="AM84:AM85"/>
    <mergeCell ref="AN84:AN87"/>
    <mergeCell ref="AP84:AP85"/>
    <mergeCell ref="AQ82:AQ83"/>
    <mergeCell ref="AR82:AR83"/>
    <mergeCell ref="AP82:AP83"/>
    <mergeCell ref="AS82:AS83"/>
    <mergeCell ref="AT82:AT83"/>
    <mergeCell ref="AU82:AU83"/>
    <mergeCell ref="AV82:AV83"/>
    <mergeCell ref="AW82:AW83"/>
    <mergeCell ref="AX82:AX83"/>
    <mergeCell ref="AY82:AY83"/>
    <mergeCell ref="E84:G84"/>
    <mergeCell ref="H84:J84"/>
    <mergeCell ref="K84:M84"/>
    <mergeCell ref="N84:P84"/>
    <mergeCell ref="Q84:S84"/>
    <mergeCell ref="T84:V87"/>
    <mergeCell ref="W84:W85"/>
    <mergeCell ref="X84:X87"/>
    <mergeCell ref="Y84:Y85"/>
    <mergeCell ref="Z84:Z87"/>
    <mergeCell ref="AA84:AA85"/>
    <mergeCell ref="AB84:AB87"/>
    <mergeCell ref="AC84:AC85"/>
    <mergeCell ref="AD84:AD87"/>
    <mergeCell ref="AN80:AN83"/>
    <mergeCell ref="AK82:AK83"/>
    <mergeCell ref="AM82:AM83"/>
    <mergeCell ref="AF80:AF83"/>
    <mergeCell ref="AG80:AG81"/>
    <mergeCell ref="E82:G82"/>
    <mergeCell ref="H82:J82"/>
    <mergeCell ref="K82:M82"/>
    <mergeCell ref="N82:P82"/>
    <mergeCell ref="T82:V82"/>
    <mergeCell ref="W82:W83"/>
    <mergeCell ref="AC82:AC83"/>
    <mergeCell ref="AE82:AE83"/>
    <mergeCell ref="AG82:AG83"/>
    <mergeCell ref="AI82:AI83"/>
    <mergeCell ref="AB80:AB83"/>
    <mergeCell ref="AC80:AC81"/>
    <mergeCell ref="AD80:AD83"/>
    <mergeCell ref="AE80:AE81"/>
    <mergeCell ref="AH80:AH83"/>
    <mergeCell ref="AI80:AI81"/>
    <mergeCell ref="AU78:AU79"/>
    <mergeCell ref="AV78:AV79"/>
    <mergeCell ref="AW78:AW79"/>
    <mergeCell ref="AX78:AX79"/>
    <mergeCell ref="AY78:AY79"/>
    <mergeCell ref="E80:G80"/>
    <mergeCell ref="H80:J80"/>
    <mergeCell ref="K80:M80"/>
    <mergeCell ref="N80:P80"/>
    <mergeCell ref="Q80:S83"/>
    <mergeCell ref="T80:V80"/>
    <mergeCell ref="W80:W81"/>
    <mergeCell ref="X80:X83"/>
    <mergeCell ref="Y80:Y81"/>
    <mergeCell ref="Z80:Z83"/>
    <mergeCell ref="AA80:AA81"/>
    <mergeCell ref="Y82:Y83"/>
    <mergeCell ref="AA82:AA83"/>
    <mergeCell ref="AJ80:AJ83"/>
    <mergeCell ref="AK80:AK81"/>
    <mergeCell ref="AL80:AL83"/>
    <mergeCell ref="AM80:AM81"/>
    <mergeCell ref="AY76:AY77"/>
    <mergeCell ref="E78:G78"/>
    <mergeCell ref="H78:J78"/>
    <mergeCell ref="K78:M78"/>
    <mergeCell ref="Q78:S78"/>
    <mergeCell ref="T78:V78"/>
    <mergeCell ref="AQ76:AQ77"/>
    <mergeCell ref="AR76:AR77"/>
    <mergeCell ref="AA76:AA77"/>
    <mergeCell ref="AB76:AB79"/>
    <mergeCell ref="AC76:AC77"/>
    <mergeCell ref="AD76:AD79"/>
    <mergeCell ref="AM78:AM79"/>
    <mergeCell ref="AP78:AP79"/>
    <mergeCell ref="AN76:AN79"/>
    <mergeCell ref="AE76:AE77"/>
    <mergeCell ref="W78:W79"/>
    <mergeCell ref="Y78:Y79"/>
    <mergeCell ref="AA78:AA79"/>
    <mergeCell ref="AC78:AC79"/>
    <mergeCell ref="E76:G76"/>
    <mergeCell ref="H76:J76"/>
    <mergeCell ref="K76:M76"/>
    <mergeCell ref="N76:P79"/>
    <mergeCell ref="Q76:S76"/>
    <mergeCell ref="T76:V76"/>
    <mergeCell ref="AU76:AU77"/>
    <mergeCell ref="AV76:AV77"/>
    <mergeCell ref="AW76:AW77"/>
    <mergeCell ref="AX76:AX77"/>
    <mergeCell ref="AQ78:AQ79"/>
    <mergeCell ref="AR78:AR79"/>
    <mergeCell ref="AS78:AS79"/>
    <mergeCell ref="AT78:AT79"/>
    <mergeCell ref="AS76:AS77"/>
    <mergeCell ref="AT76:AT77"/>
    <mergeCell ref="W74:W75"/>
    <mergeCell ref="AI76:AI77"/>
    <mergeCell ref="AJ76:AJ79"/>
    <mergeCell ref="X72:X75"/>
    <mergeCell ref="Y72:Y73"/>
    <mergeCell ref="Z72:Z75"/>
    <mergeCell ref="AA72:AA73"/>
    <mergeCell ref="AE78:AE79"/>
    <mergeCell ref="AG78:AG79"/>
    <mergeCell ref="AI78:AI79"/>
    <mergeCell ref="AL76:AL79"/>
    <mergeCell ref="AM76:AM77"/>
    <mergeCell ref="W76:W77"/>
    <mergeCell ref="X76:X79"/>
    <mergeCell ref="Y76:Y77"/>
    <mergeCell ref="Z76:Z79"/>
    <mergeCell ref="AF76:AF79"/>
    <mergeCell ref="AG76:AG77"/>
    <mergeCell ref="AH76:AH79"/>
    <mergeCell ref="AK78:AK79"/>
    <mergeCell ref="AP76:AP77"/>
    <mergeCell ref="AW72:AW73"/>
    <mergeCell ref="AX72:AX73"/>
    <mergeCell ref="AY72:AY73"/>
    <mergeCell ref="E74:G74"/>
    <mergeCell ref="H74:J74"/>
    <mergeCell ref="N74:P74"/>
    <mergeCell ref="Q74:S74"/>
    <mergeCell ref="T74:V74"/>
    <mergeCell ref="AK76:AK77"/>
    <mergeCell ref="AR72:AR73"/>
    <mergeCell ref="Y74:Y75"/>
    <mergeCell ref="AA74:AA75"/>
    <mergeCell ref="AC74:AC75"/>
    <mergeCell ref="AE74:AE75"/>
    <mergeCell ref="AG74:AG75"/>
    <mergeCell ref="AI74:AI75"/>
    <mergeCell ref="AD72:AD75"/>
    <mergeCell ref="AE72:AE73"/>
    <mergeCell ref="AF72:AF75"/>
    <mergeCell ref="W72:W73"/>
    <mergeCell ref="AS72:AS73"/>
    <mergeCell ref="AT72:AT73"/>
    <mergeCell ref="AU72:AU73"/>
    <mergeCell ref="AV72:AV73"/>
    <mergeCell ref="AU70:AU71"/>
    <mergeCell ref="AV70:AV71"/>
    <mergeCell ref="AN72:AN75"/>
    <mergeCell ref="AP72:AP73"/>
    <mergeCell ref="AQ72:AQ73"/>
    <mergeCell ref="E72:G72"/>
    <mergeCell ref="H72:J72"/>
    <mergeCell ref="K72:M75"/>
    <mergeCell ref="N72:P72"/>
    <mergeCell ref="Q72:S72"/>
    <mergeCell ref="T72:V72"/>
    <mergeCell ref="AB72:AB75"/>
    <mergeCell ref="AC72:AC73"/>
    <mergeCell ref="AH72:AH75"/>
    <mergeCell ref="AI72:AI73"/>
    <mergeCell ref="AJ72:AJ75"/>
    <mergeCell ref="AK72:AK73"/>
    <mergeCell ref="AG72:AG73"/>
    <mergeCell ref="AL72:AL75"/>
    <mergeCell ref="AM72:AM73"/>
    <mergeCell ref="AK74:AK75"/>
    <mergeCell ref="AM74:AM75"/>
    <mergeCell ref="AY68:AY69"/>
    <mergeCell ref="E70:G70"/>
    <mergeCell ref="K70:M70"/>
    <mergeCell ref="N70:P70"/>
    <mergeCell ref="Q70:S70"/>
    <mergeCell ref="T70:V70"/>
    <mergeCell ref="AW70:AW71"/>
    <mergeCell ref="AX70:AX71"/>
    <mergeCell ref="AY70:AY71"/>
    <mergeCell ref="AB68:AB71"/>
    <mergeCell ref="AC68:AC69"/>
    <mergeCell ref="AU68:AU69"/>
    <mergeCell ref="AV68:AV69"/>
    <mergeCell ref="AW68:AW69"/>
    <mergeCell ref="AX68:AX69"/>
    <mergeCell ref="AJ68:AJ71"/>
    <mergeCell ref="AK68:AK69"/>
    <mergeCell ref="W70:W71"/>
    <mergeCell ref="Y70:Y71"/>
    <mergeCell ref="AA70:AA71"/>
    <mergeCell ref="AC70:AC71"/>
    <mergeCell ref="AE70:AE71"/>
    <mergeCell ref="AG70:AG71"/>
    <mergeCell ref="Z68:Z71"/>
    <mergeCell ref="AA68:AA69"/>
    <mergeCell ref="AK70:AK71"/>
    <mergeCell ref="AM70:AM71"/>
    <mergeCell ref="AP70:AP71"/>
    <mergeCell ref="AL68:AL71"/>
    <mergeCell ref="AM68:AM69"/>
    <mergeCell ref="AN68:AN71"/>
    <mergeCell ref="AP68:AP69"/>
    <mergeCell ref="AQ68:AQ69"/>
    <mergeCell ref="AR68:AR69"/>
    <mergeCell ref="AS68:AS69"/>
    <mergeCell ref="AT68:AT69"/>
    <mergeCell ref="AQ70:AQ71"/>
    <mergeCell ref="AR70:AR71"/>
    <mergeCell ref="AS70:AS71"/>
    <mergeCell ref="AT70:AT71"/>
    <mergeCell ref="AS66:AS67"/>
    <mergeCell ref="AT66:AT67"/>
    <mergeCell ref="AU66:AU67"/>
    <mergeCell ref="AV66:AV67"/>
    <mergeCell ref="AW66:AW67"/>
    <mergeCell ref="AX66:AX67"/>
    <mergeCell ref="AY66:AY67"/>
    <mergeCell ref="E68:G68"/>
    <mergeCell ref="H68:J71"/>
    <mergeCell ref="K68:M68"/>
    <mergeCell ref="N68:P68"/>
    <mergeCell ref="Q68:S68"/>
    <mergeCell ref="T68:V68"/>
    <mergeCell ref="W68:W69"/>
    <mergeCell ref="X68:X71"/>
    <mergeCell ref="Y68:Y69"/>
    <mergeCell ref="AD68:AD71"/>
    <mergeCell ref="AE68:AE69"/>
    <mergeCell ref="AF68:AF71"/>
    <mergeCell ref="AG68:AG69"/>
    <mergeCell ref="AH68:AH71"/>
    <mergeCell ref="AI68:AI69"/>
    <mergeCell ref="AI70:AI71"/>
    <mergeCell ref="AS64:AS65"/>
    <mergeCell ref="AT64:AT65"/>
    <mergeCell ref="AU64:AU65"/>
    <mergeCell ref="AV64:AV65"/>
    <mergeCell ref="AW64:AW65"/>
    <mergeCell ref="AX64:AX65"/>
    <mergeCell ref="AY64:AY65"/>
    <mergeCell ref="H66:J66"/>
    <mergeCell ref="K66:M66"/>
    <mergeCell ref="N66:P66"/>
    <mergeCell ref="Q66:S66"/>
    <mergeCell ref="T66:V66"/>
    <mergeCell ref="W66:W67"/>
    <mergeCell ref="Y66:Y67"/>
    <mergeCell ref="AA66:AA67"/>
    <mergeCell ref="AC66:AC67"/>
    <mergeCell ref="AK66:AK67"/>
    <mergeCell ref="AM66:AM67"/>
    <mergeCell ref="AP66:AP67"/>
    <mergeCell ref="AJ64:AJ67"/>
    <mergeCell ref="AK64:AK65"/>
    <mergeCell ref="AL64:AL67"/>
    <mergeCell ref="AM64:AM65"/>
    <mergeCell ref="AN64:AN67"/>
    <mergeCell ref="AP64:AP65"/>
    <mergeCell ref="AQ64:AQ65"/>
    <mergeCell ref="AR64:AR65"/>
    <mergeCell ref="AQ66:AQ67"/>
    <mergeCell ref="AR66:AR67"/>
    <mergeCell ref="AQ62:AQ63"/>
    <mergeCell ref="AR62:AR63"/>
    <mergeCell ref="AS62:AS63"/>
    <mergeCell ref="AT62:AT63"/>
    <mergeCell ref="AU62:AU63"/>
    <mergeCell ref="AV62:AV63"/>
    <mergeCell ref="AW62:AW63"/>
    <mergeCell ref="AX62:AX63"/>
    <mergeCell ref="AY62:AY63"/>
    <mergeCell ref="E64:G67"/>
    <mergeCell ref="H64:J64"/>
    <mergeCell ref="K64:M64"/>
    <mergeCell ref="N64:P64"/>
    <mergeCell ref="Q64:S64"/>
    <mergeCell ref="T64:V64"/>
    <mergeCell ref="W64:W65"/>
    <mergeCell ref="X64:X67"/>
    <mergeCell ref="Y64:Y65"/>
    <mergeCell ref="Z64:Z67"/>
    <mergeCell ref="AA64:AA65"/>
    <mergeCell ref="AB64:AB67"/>
    <mergeCell ref="AC64:AC65"/>
    <mergeCell ref="AD64:AD67"/>
    <mergeCell ref="AE64:AE65"/>
    <mergeCell ref="AF64:AF67"/>
    <mergeCell ref="AG64:AG65"/>
    <mergeCell ref="AH64:AH67"/>
    <mergeCell ref="AI64:AI65"/>
    <mergeCell ref="AE66:AE67"/>
    <mergeCell ref="AG66:AG67"/>
    <mergeCell ref="AI66:AI67"/>
    <mergeCell ref="AK61:AL61"/>
    <mergeCell ref="AM61:AN61"/>
    <mergeCell ref="X62:X63"/>
    <mergeCell ref="Z62:Z63"/>
    <mergeCell ref="AB62:AB63"/>
    <mergeCell ref="AD62:AD63"/>
    <mergeCell ref="AF62:AF63"/>
    <mergeCell ref="AH62:AH63"/>
    <mergeCell ref="AJ62:AJ63"/>
    <mergeCell ref="AL62:AL63"/>
    <mergeCell ref="AN62:AN63"/>
    <mergeCell ref="AP62:AP63"/>
    <mergeCell ref="E61:G63"/>
    <mergeCell ref="H61:J63"/>
    <mergeCell ref="K61:M63"/>
    <mergeCell ref="N61:P63"/>
    <mergeCell ref="Q61:S63"/>
    <mergeCell ref="T61:V63"/>
    <mergeCell ref="W61:X61"/>
    <mergeCell ref="Y61:Z61"/>
    <mergeCell ref="AA61:AB61"/>
    <mergeCell ref="AC61:AD61"/>
    <mergeCell ref="AE61:AF61"/>
    <mergeCell ref="AG61:AH61"/>
    <mergeCell ref="AI61:AJ61"/>
    <mergeCell ref="Q1:S3"/>
    <mergeCell ref="T1:V3"/>
    <mergeCell ref="W1:X1"/>
    <mergeCell ref="Y1:Z1"/>
    <mergeCell ref="AJ2:AJ3"/>
    <mergeCell ref="A1:A3"/>
    <mergeCell ref="B1:D3"/>
    <mergeCell ref="E1:G3"/>
    <mergeCell ref="H1:J3"/>
    <mergeCell ref="K1:M3"/>
    <mergeCell ref="N1:P3"/>
    <mergeCell ref="AL2:AL3"/>
    <mergeCell ref="AN2:AN3"/>
    <mergeCell ref="AP2:AP3"/>
    <mergeCell ref="X2:X3"/>
    <mergeCell ref="Z2:Z3"/>
    <mergeCell ref="AB2:AB3"/>
    <mergeCell ref="AD2:AD3"/>
    <mergeCell ref="AF2:AF3"/>
    <mergeCell ref="AH2:AH3"/>
    <mergeCell ref="AM1:AN1"/>
    <mergeCell ref="AA1:AB1"/>
    <mergeCell ref="AC1:AD1"/>
    <mergeCell ref="AE1:AF1"/>
    <mergeCell ref="AG1:AH1"/>
    <mergeCell ref="AI1:AJ1"/>
    <mergeCell ref="AK1:AL1"/>
    <mergeCell ref="Q4:S4"/>
    <mergeCell ref="T4:V4"/>
    <mergeCell ref="W4:W5"/>
    <mergeCell ref="X4:X7"/>
    <mergeCell ref="T6:V6"/>
    <mergeCell ref="W6:W7"/>
    <mergeCell ref="AV2:AV3"/>
    <mergeCell ref="AW2:AW3"/>
    <mergeCell ref="AX2:AX3"/>
    <mergeCell ref="AY2:AY3"/>
    <mergeCell ref="A4:A7"/>
    <mergeCell ref="B4:D7"/>
    <mergeCell ref="E4:G4"/>
    <mergeCell ref="H4:J4"/>
    <mergeCell ref="K4:M4"/>
    <mergeCell ref="N4:P4"/>
    <mergeCell ref="AQ2:AQ3"/>
    <mergeCell ref="AR2:AR3"/>
    <mergeCell ref="AS2:AS3"/>
    <mergeCell ref="AT2:AT3"/>
    <mergeCell ref="AU2:AU3"/>
    <mergeCell ref="AE4:AE5"/>
    <mergeCell ref="AF4:AF7"/>
    <mergeCell ref="AG4:AG5"/>
    <mergeCell ref="AH4:AH7"/>
    <mergeCell ref="AI4:AI5"/>
    <mergeCell ref="AG6:AG7"/>
    <mergeCell ref="AI6:AI7"/>
    <mergeCell ref="Y4:Y5"/>
    <mergeCell ref="Z4:Z7"/>
    <mergeCell ref="AA4:AA5"/>
    <mergeCell ref="AB4:AB7"/>
    <mergeCell ref="AC4:AC5"/>
    <mergeCell ref="AD4:AD7"/>
    <mergeCell ref="AC6:AC7"/>
    <mergeCell ref="AU4:AU5"/>
    <mergeCell ref="AV4:AV5"/>
    <mergeCell ref="AW4:AW5"/>
    <mergeCell ref="AT4:AT5"/>
    <mergeCell ref="AK4:AK5"/>
    <mergeCell ref="AL4:AL7"/>
    <mergeCell ref="AM4:AM5"/>
    <mergeCell ref="AR4:AR5"/>
    <mergeCell ref="AS4:AS5"/>
    <mergeCell ref="AK6:AK7"/>
    <mergeCell ref="AJ4:AJ7"/>
    <mergeCell ref="AE6:AE7"/>
    <mergeCell ref="AX4:AX5"/>
    <mergeCell ref="AY4:AY5"/>
    <mergeCell ref="E6:G6"/>
    <mergeCell ref="H6:J6"/>
    <mergeCell ref="K6:M6"/>
    <mergeCell ref="N6:P6"/>
    <mergeCell ref="Q6:S6"/>
    <mergeCell ref="AQ4:AQ5"/>
    <mergeCell ref="AM6:AM7"/>
    <mergeCell ref="AP6:AP7"/>
    <mergeCell ref="N8:P8"/>
    <mergeCell ref="Q8:S8"/>
    <mergeCell ref="T8:V8"/>
    <mergeCell ref="W8:W9"/>
    <mergeCell ref="AJ8:AJ11"/>
    <mergeCell ref="Y6:Y7"/>
    <mergeCell ref="AA6:AA7"/>
    <mergeCell ref="AK10:AK11"/>
    <mergeCell ref="AU6:AU7"/>
    <mergeCell ref="AV6:AV7"/>
    <mergeCell ref="AW6:AW7"/>
    <mergeCell ref="AX6:AX7"/>
    <mergeCell ref="AY6:AY7"/>
    <mergeCell ref="A8:A11"/>
    <mergeCell ref="B8:D8"/>
    <mergeCell ref="E8:G11"/>
    <mergeCell ref="H8:J8"/>
    <mergeCell ref="K8:M8"/>
    <mergeCell ref="AQ6:AQ7"/>
    <mergeCell ref="AR6:AR7"/>
    <mergeCell ref="AS6:AS7"/>
    <mergeCell ref="AT6:AT7"/>
    <mergeCell ref="AM8:AM9"/>
    <mergeCell ref="AN8:AN11"/>
    <mergeCell ref="AP8:AP9"/>
    <mergeCell ref="AT8:AT9"/>
    <mergeCell ref="AN4:AN7"/>
    <mergeCell ref="AP4:AP5"/>
    <mergeCell ref="AM10:AM11"/>
    <mergeCell ref="AP10:AP11"/>
    <mergeCell ref="AD8:AD11"/>
    <mergeCell ref="AE8:AE9"/>
    <mergeCell ref="AF8:AF11"/>
    <mergeCell ref="AG8:AG9"/>
    <mergeCell ref="AH8:AH11"/>
    <mergeCell ref="AI8:AI9"/>
    <mergeCell ref="AE10:AE11"/>
    <mergeCell ref="AG10:AG11"/>
    <mergeCell ref="AI10:AI11"/>
    <mergeCell ref="X8:X11"/>
    <mergeCell ref="Y8:Y9"/>
    <mergeCell ref="Z8:Z11"/>
    <mergeCell ref="AA8:AA9"/>
    <mergeCell ref="AB8:AB11"/>
    <mergeCell ref="AC8:AC9"/>
    <mergeCell ref="AU8:AU9"/>
    <mergeCell ref="AV8:AV9"/>
    <mergeCell ref="AW8:AW9"/>
    <mergeCell ref="AX8:AX9"/>
    <mergeCell ref="AY8:AY9"/>
    <mergeCell ref="AQ8:AQ9"/>
    <mergeCell ref="AR8:AR9"/>
    <mergeCell ref="AS8:AS9"/>
    <mergeCell ref="AU10:AU11"/>
    <mergeCell ref="AV10:AV11"/>
    <mergeCell ref="AW10:AW11"/>
    <mergeCell ref="AX10:AX11"/>
    <mergeCell ref="AY10:AY11"/>
    <mergeCell ref="AQ10:AQ11"/>
    <mergeCell ref="AR10:AR11"/>
    <mergeCell ref="AS10:AS11"/>
    <mergeCell ref="AT10:AT11"/>
    <mergeCell ref="Q12:S12"/>
    <mergeCell ref="T12:V12"/>
    <mergeCell ref="W12:W13"/>
    <mergeCell ref="X12:X15"/>
    <mergeCell ref="T14:V14"/>
    <mergeCell ref="W14:W15"/>
    <mergeCell ref="A12:A15"/>
    <mergeCell ref="B12:D12"/>
    <mergeCell ref="E12:G12"/>
    <mergeCell ref="H12:J15"/>
    <mergeCell ref="K12:M12"/>
    <mergeCell ref="N12:P12"/>
    <mergeCell ref="W10:W11"/>
    <mergeCell ref="Y10:Y11"/>
    <mergeCell ref="AA10:AA11"/>
    <mergeCell ref="AC10:AC11"/>
    <mergeCell ref="B10:D10"/>
    <mergeCell ref="H10:J10"/>
    <mergeCell ref="K10:M10"/>
    <mergeCell ref="N10:P10"/>
    <mergeCell ref="Q10:S10"/>
    <mergeCell ref="T10:V10"/>
    <mergeCell ref="AK8:AK9"/>
    <mergeCell ref="AL8:AL11"/>
    <mergeCell ref="AE12:AE13"/>
    <mergeCell ref="AF12:AF15"/>
    <mergeCell ref="AG12:AG13"/>
    <mergeCell ref="AH12:AH15"/>
    <mergeCell ref="AI12:AI13"/>
    <mergeCell ref="AJ12:AJ15"/>
    <mergeCell ref="AE14:AE15"/>
    <mergeCell ref="AG14:AG15"/>
    <mergeCell ref="AI14:AI15"/>
    <mergeCell ref="Y12:Y13"/>
    <mergeCell ref="Z12:Z15"/>
    <mergeCell ref="AA12:AA13"/>
    <mergeCell ref="AB12:AB15"/>
    <mergeCell ref="AC12:AC13"/>
    <mergeCell ref="AD12:AD15"/>
    <mergeCell ref="Y14:Y15"/>
    <mergeCell ref="AA14:AA15"/>
    <mergeCell ref="AC14:AC15"/>
    <mergeCell ref="AU12:AU13"/>
    <mergeCell ref="AV12:AV13"/>
    <mergeCell ref="AW12:AW13"/>
    <mergeCell ref="AX12:AX13"/>
    <mergeCell ref="AY12:AY13"/>
    <mergeCell ref="B14:D14"/>
    <mergeCell ref="E14:G14"/>
    <mergeCell ref="K14:M14"/>
    <mergeCell ref="N14:P14"/>
    <mergeCell ref="Q14:S14"/>
    <mergeCell ref="AQ12:AQ13"/>
    <mergeCell ref="AR12:AR13"/>
    <mergeCell ref="AS12:AS13"/>
    <mergeCell ref="AT12:AT13"/>
    <mergeCell ref="AK12:AK13"/>
    <mergeCell ref="AL12:AL15"/>
    <mergeCell ref="AM12:AM13"/>
    <mergeCell ref="AN12:AN15"/>
    <mergeCell ref="AP12:AP13"/>
    <mergeCell ref="AK14:AK15"/>
    <mergeCell ref="AM14:AM15"/>
    <mergeCell ref="AP14:AP15"/>
    <mergeCell ref="AU14:AU15"/>
    <mergeCell ref="AV14:AV15"/>
    <mergeCell ref="AW14:AW15"/>
    <mergeCell ref="AX14:AX15"/>
    <mergeCell ref="AY14:AY15"/>
    <mergeCell ref="A16:A19"/>
    <mergeCell ref="B16:D16"/>
    <mergeCell ref="E16:G16"/>
    <mergeCell ref="H16:J16"/>
    <mergeCell ref="K16:M19"/>
    <mergeCell ref="AQ14:AQ15"/>
    <mergeCell ref="AR14:AR15"/>
    <mergeCell ref="AS14:AS15"/>
    <mergeCell ref="AT14:AT15"/>
    <mergeCell ref="AG16:AG17"/>
    <mergeCell ref="AH16:AH19"/>
    <mergeCell ref="AI16:AI17"/>
    <mergeCell ref="AE18:AE19"/>
    <mergeCell ref="AG18:AG19"/>
    <mergeCell ref="AI18:AI19"/>
    <mergeCell ref="X16:X19"/>
    <mergeCell ref="Y16:Y17"/>
    <mergeCell ref="Z16:Z19"/>
    <mergeCell ref="AA16:AA17"/>
    <mergeCell ref="AB16:AB19"/>
    <mergeCell ref="AC16:AC17"/>
    <mergeCell ref="Y18:Y19"/>
    <mergeCell ref="AA18:AA19"/>
    <mergeCell ref="AC18:AC19"/>
    <mergeCell ref="N16:P16"/>
    <mergeCell ref="Q16:S16"/>
    <mergeCell ref="T16:V16"/>
    <mergeCell ref="W16:W17"/>
    <mergeCell ref="H18:J18"/>
    <mergeCell ref="N18:P18"/>
    <mergeCell ref="Q18:S18"/>
    <mergeCell ref="T18:V18"/>
    <mergeCell ref="W18:W19"/>
    <mergeCell ref="AD16:AD19"/>
    <mergeCell ref="AJ16:AJ19"/>
    <mergeCell ref="AK16:AK17"/>
    <mergeCell ref="AL16:AL19"/>
    <mergeCell ref="AM16:AM17"/>
    <mergeCell ref="AN16:AN19"/>
    <mergeCell ref="AK18:AK19"/>
    <mergeCell ref="AM18:AM19"/>
    <mergeCell ref="AE16:AE17"/>
    <mergeCell ref="AF16:AF19"/>
    <mergeCell ref="A20:A23"/>
    <mergeCell ref="B20:D20"/>
    <mergeCell ref="E20:G20"/>
    <mergeCell ref="H20:J20"/>
    <mergeCell ref="K20:M20"/>
    <mergeCell ref="N20:P23"/>
    <mergeCell ref="B22:D22"/>
    <mergeCell ref="E22:G22"/>
    <mergeCell ref="H22:J22"/>
    <mergeCell ref="K22:M22"/>
    <mergeCell ref="B18:D18"/>
    <mergeCell ref="E18:G18"/>
    <mergeCell ref="AG22:AG23"/>
    <mergeCell ref="AI22:AI23"/>
    <mergeCell ref="Y20:Y21"/>
    <mergeCell ref="Z20:Z23"/>
    <mergeCell ref="AA20:AA21"/>
    <mergeCell ref="AB20:AB23"/>
    <mergeCell ref="AC20:AC21"/>
    <mergeCell ref="AD20:AD23"/>
    <mergeCell ref="Q20:S20"/>
    <mergeCell ref="T20:V20"/>
    <mergeCell ref="W20:W21"/>
    <mergeCell ref="X20:X23"/>
    <mergeCell ref="Q22:S22"/>
    <mergeCell ref="T22:V22"/>
    <mergeCell ref="W22:W23"/>
    <mergeCell ref="AN20:AN23"/>
    <mergeCell ref="AK22:AK23"/>
    <mergeCell ref="AM22:AM23"/>
    <mergeCell ref="Y22:Y23"/>
    <mergeCell ref="AA22:AA23"/>
    <mergeCell ref="AC22:AC23"/>
    <mergeCell ref="AP18:AP19"/>
    <mergeCell ref="AE20:AE21"/>
    <mergeCell ref="AF20:AF23"/>
    <mergeCell ref="AG20:AG21"/>
    <mergeCell ref="AH20:AH23"/>
    <mergeCell ref="AI20:AI21"/>
    <mergeCell ref="AJ20:AJ23"/>
    <mergeCell ref="AK20:AK21"/>
    <mergeCell ref="AL20:AL23"/>
    <mergeCell ref="AM20:AM21"/>
    <mergeCell ref="N24:P24"/>
    <mergeCell ref="Q24:S27"/>
    <mergeCell ref="T24:V24"/>
    <mergeCell ref="W24:W25"/>
    <mergeCell ref="W26:W27"/>
    <mergeCell ref="AU18:AU19"/>
    <mergeCell ref="AR18:AR19"/>
    <mergeCell ref="AS18:AS19"/>
    <mergeCell ref="AT18:AT19"/>
    <mergeCell ref="AE22:AE23"/>
    <mergeCell ref="AV18:AV19"/>
    <mergeCell ref="AW18:AW19"/>
    <mergeCell ref="AX18:AX19"/>
    <mergeCell ref="AY18:AY19"/>
    <mergeCell ref="A24:A27"/>
    <mergeCell ref="B24:D24"/>
    <mergeCell ref="E24:G24"/>
    <mergeCell ref="H24:J24"/>
    <mergeCell ref="K24:M24"/>
    <mergeCell ref="AQ18:AQ19"/>
    <mergeCell ref="AA26:AA27"/>
    <mergeCell ref="AC26:AC27"/>
    <mergeCell ref="AD24:AD27"/>
    <mergeCell ref="AE24:AE25"/>
    <mergeCell ref="AF24:AF27"/>
    <mergeCell ref="AG24:AG25"/>
    <mergeCell ref="AE26:AE27"/>
    <mergeCell ref="AG26:AG27"/>
    <mergeCell ref="AW20:AW21"/>
    <mergeCell ref="AX20:AX21"/>
    <mergeCell ref="AY20:AY21"/>
    <mergeCell ref="X24:X27"/>
    <mergeCell ref="Y24:Y25"/>
    <mergeCell ref="Z24:Z27"/>
    <mergeCell ref="AA24:AA25"/>
    <mergeCell ref="AB24:AB27"/>
    <mergeCell ref="AC24:AC25"/>
    <mergeCell ref="Y26:Y27"/>
    <mergeCell ref="AQ20:AQ21"/>
    <mergeCell ref="AR20:AR21"/>
    <mergeCell ref="AS20:AS21"/>
    <mergeCell ref="AU22:AU23"/>
    <mergeCell ref="AV22:AV23"/>
    <mergeCell ref="AW22:AW23"/>
    <mergeCell ref="AT22:AT23"/>
    <mergeCell ref="AT20:AT21"/>
    <mergeCell ref="AU20:AU21"/>
    <mergeCell ref="AV20:AV21"/>
    <mergeCell ref="AX22:AX23"/>
    <mergeCell ref="AY22:AY23"/>
    <mergeCell ref="AQ22:AQ23"/>
    <mergeCell ref="AR22:AR23"/>
    <mergeCell ref="AS22:AS23"/>
    <mergeCell ref="Q28:S28"/>
    <mergeCell ref="T28:V31"/>
    <mergeCell ref="W28:W29"/>
    <mergeCell ref="X28:X31"/>
    <mergeCell ref="Q30:S30"/>
    <mergeCell ref="A28:A31"/>
    <mergeCell ref="B28:D28"/>
    <mergeCell ref="E28:G28"/>
    <mergeCell ref="H28:J28"/>
    <mergeCell ref="K28:M28"/>
    <mergeCell ref="N28:P28"/>
    <mergeCell ref="AP20:AP21"/>
    <mergeCell ref="AK26:AK27"/>
    <mergeCell ref="AM26:AM27"/>
    <mergeCell ref="AP22:AP23"/>
    <mergeCell ref="B26:D26"/>
    <mergeCell ref="E26:G26"/>
    <mergeCell ref="H26:J26"/>
    <mergeCell ref="K26:M26"/>
    <mergeCell ref="N26:P26"/>
    <mergeCell ref="T26:V26"/>
    <mergeCell ref="AI28:AI29"/>
    <mergeCell ref="AJ28:AJ31"/>
    <mergeCell ref="AE30:AE31"/>
    <mergeCell ref="AG30:AG31"/>
    <mergeCell ref="AI30:AI31"/>
    <mergeCell ref="AJ24:AJ27"/>
    <mergeCell ref="AH24:AH27"/>
    <mergeCell ref="AI24:AI25"/>
    <mergeCell ref="AI26:AI27"/>
    <mergeCell ref="AC28:AC29"/>
    <mergeCell ref="AD28:AD31"/>
    <mergeCell ref="Y30:Y31"/>
    <mergeCell ref="AA30:AA31"/>
    <mergeCell ref="AC30:AC31"/>
    <mergeCell ref="AH28:AH31"/>
    <mergeCell ref="AY24:AY25"/>
    <mergeCell ref="B30:D30"/>
    <mergeCell ref="E30:G30"/>
    <mergeCell ref="H30:J30"/>
    <mergeCell ref="K30:M30"/>
    <mergeCell ref="N30:P30"/>
    <mergeCell ref="Y28:Y29"/>
    <mergeCell ref="Z28:Z31"/>
    <mergeCell ref="AA28:AA29"/>
    <mergeCell ref="AB28:AB31"/>
    <mergeCell ref="AN28:AN31"/>
    <mergeCell ref="AP24:AP25"/>
    <mergeCell ref="AK30:AK31"/>
    <mergeCell ref="AU24:AU25"/>
    <mergeCell ref="AV24:AV25"/>
    <mergeCell ref="AW24:AW25"/>
    <mergeCell ref="AK24:AK25"/>
    <mergeCell ref="AL24:AL27"/>
    <mergeCell ref="AM24:AM25"/>
    <mergeCell ref="AN24:AN27"/>
    <mergeCell ref="AW26:AW27"/>
    <mergeCell ref="AX26:AX27"/>
    <mergeCell ref="AQ24:AQ25"/>
    <mergeCell ref="AR24:AR25"/>
    <mergeCell ref="AS24:AS25"/>
    <mergeCell ref="AT24:AT25"/>
    <mergeCell ref="AX24:AX25"/>
    <mergeCell ref="AG36:AG37"/>
    <mergeCell ref="AI36:AI37"/>
    <mergeCell ref="AM33:AN33"/>
    <mergeCell ref="AU34:AU35"/>
    <mergeCell ref="AM30:AM31"/>
    <mergeCell ref="AP26:AP27"/>
    <mergeCell ref="AU26:AU27"/>
    <mergeCell ref="AK28:AK29"/>
    <mergeCell ref="AL28:AL31"/>
    <mergeCell ref="AM28:AM29"/>
    <mergeCell ref="W33:X33"/>
    <mergeCell ref="AK33:AL33"/>
    <mergeCell ref="Y33:Z33"/>
    <mergeCell ref="AA33:AB33"/>
    <mergeCell ref="AY26:AY27"/>
    <mergeCell ref="AQ26:AQ27"/>
    <mergeCell ref="AR26:AR27"/>
    <mergeCell ref="AS26:AS27"/>
    <mergeCell ref="AT26:AT27"/>
    <mergeCell ref="AV26:AV27"/>
    <mergeCell ref="K33:M35"/>
    <mergeCell ref="N33:P35"/>
    <mergeCell ref="AP34:AP35"/>
    <mergeCell ref="X34:X35"/>
    <mergeCell ref="Z34:Z35"/>
    <mergeCell ref="AB34:AB35"/>
    <mergeCell ref="AD34:AD35"/>
    <mergeCell ref="AF34:AF35"/>
    <mergeCell ref="Q33:S35"/>
    <mergeCell ref="T33:V35"/>
    <mergeCell ref="AC33:AD33"/>
    <mergeCell ref="AE33:AF33"/>
    <mergeCell ref="AG33:AH33"/>
    <mergeCell ref="AI33:AJ33"/>
    <mergeCell ref="Q36:S36"/>
    <mergeCell ref="T36:V36"/>
    <mergeCell ref="W36:W37"/>
    <mergeCell ref="AD36:AD39"/>
    <mergeCell ref="AF36:AF39"/>
    <mergeCell ref="AH36:AH39"/>
    <mergeCell ref="AX34:AX35"/>
    <mergeCell ref="AY34:AY35"/>
    <mergeCell ref="E36:G39"/>
    <mergeCell ref="H36:J36"/>
    <mergeCell ref="K36:M36"/>
    <mergeCell ref="N36:P36"/>
    <mergeCell ref="AQ34:AQ35"/>
    <mergeCell ref="AR34:AR35"/>
    <mergeCell ref="E33:G35"/>
    <mergeCell ref="H33:J35"/>
    <mergeCell ref="AH34:AH35"/>
    <mergeCell ref="AJ34:AJ35"/>
    <mergeCell ref="AL34:AL35"/>
    <mergeCell ref="AN34:AN35"/>
    <mergeCell ref="AV34:AV35"/>
    <mergeCell ref="AW34:AW35"/>
    <mergeCell ref="AP36:AP37"/>
    <mergeCell ref="AK38:AK39"/>
    <mergeCell ref="AM38:AM39"/>
    <mergeCell ref="AP38:AP39"/>
    <mergeCell ref="AS34:AS35"/>
    <mergeCell ref="AT34:AT35"/>
    <mergeCell ref="AK36:AK37"/>
    <mergeCell ref="AQ36:AQ37"/>
    <mergeCell ref="AR36:AR37"/>
    <mergeCell ref="AS36:AS37"/>
    <mergeCell ref="AX36:AX37"/>
    <mergeCell ref="AY36:AY37"/>
    <mergeCell ref="AE38:AE39"/>
    <mergeCell ref="AG38:AG39"/>
    <mergeCell ref="AI38:AI39"/>
    <mergeCell ref="X36:X39"/>
    <mergeCell ref="Z36:Z39"/>
    <mergeCell ref="AB36:AB39"/>
    <mergeCell ref="AM36:AM37"/>
    <mergeCell ref="AN36:AN39"/>
    <mergeCell ref="AU38:AU39"/>
    <mergeCell ref="AV38:AV39"/>
    <mergeCell ref="AW38:AW39"/>
    <mergeCell ref="AT36:AT37"/>
    <mergeCell ref="AU36:AU37"/>
    <mergeCell ref="AV36:AV37"/>
    <mergeCell ref="AW36:AW37"/>
    <mergeCell ref="AX38:AX39"/>
    <mergeCell ref="AY38:AY39"/>
    <mergeCell ref="AQ38:AQ39"/>
    <mergeCell ref="AR38:AR39"/>
    <mergeCell ref="AS38:AS39"/>
    <mergeCell ref="T40:V40"/>
    <mergeCell ref="W40:W41"/>
    <mergeCell ref="X40:X43"/>
    <mergeCell ref="W42:W43"/>
    <mergeCell ref="AL36:AL39"/>
    <mergeCell ref="E40:G40"/>
    <mergeCell ref="H40:J43"/>
    <mergeCell ref="K40:M40"/>
    <mergeCell ref="N40:P40"/>
    <mergeCell ref="Q40:S40"/>
    <mergeCell ref="AT38:AT39"/>
    <mergeCell ref="W38:W39"/>
    <mergeCell ref="Y38:Y39"/>
    <mergeCell ref="AA38:AA39"/>
    <mergeCell ref="AC38:AC39"/>
    <mergeCell ref="H38:J38"/>
    <mergeCell ref="K38:M38"/>
    <mergeCell ref="N38:P38"/>
    <mergeCell ref="Q38:S38"/>
    <mergeCell ref="T38:V38"/>
    <mergeCell ref="AJ36:AJ39"/>
    <mergeCell ref="Y36:Y37"/>
    <mergeCell ref="AA36:AA37"/>
    <mergeCell ref="AC36:AC37"/>
    <mergeCell ref="AE36:AE37"/>
    <mergeCell ref="AE40:AE41"/>
    <mergeCell ref="AF40:AF43"/>
    <mergeCell ref="AG40:AG41"/>
    <mergeCell ref="AH40:AH43"/>
    <mergeCell ref="AI40:AI41"/>
    <mergeCell ref="AJ40:AJ43"/>
    <mergeCell ref="AE42:AE43"/>
    <mergeCell ref="AG42:AG43"/>
    <mergeCell ref="AI42:AI43"/>
    <mergeCell ref="Y40:Y41"/>
    <mergeCell ref="Z40:Z43"/>
    <mergeCell ref="AA40:AA41"/>
    <mergeCell ref="AB40:AB43"/>
    <mergeCell ref="AC40:AC41"/>
    <mergeCell ref="AD40:AD43"/>
    <mergeCell ref="Y42:Y43"/>
    <mergeCell ref="AA42:AA43"/>
    <mergeCell ref="AC42:AC43"/>
    <mergeCell ref="AU40:AU41"/>
    <mergeCell ref="AV40:AV41"/>
    <mergeCell ref="AW40:AW41"/>
    <mergeCell ref="AX40:AX41"/>
    <mergeCell ref="AY40:AY41"/>
    <mergeCell ref="E42:G42"/>
    <mergeCell ref="K42:M42"/>
    <mergeCell ref="N42:P42"/>
    <mergeCell ref="Q42:S42"/>
    <mergeCell ref="T42:V42"/>
    <mergeCell ref="AQ40:AQ41"/>
    <mergeCell ref="AR40:AR41"/>
    <mergeCell ref="AS40:AS41"/>
    <mergeCell ref="AT40:AT41"/>
    <mergeCell ref="AK40:AK41"/>
    <mergeCell ref="AL40:AL43"/>
    <mergeCell ref="AM40:AM41"/>
    <mergeCell ref="AN40:AN43"/>
    <mergeCell ref="AP40:AP41"/>
    <mergeCell ref="AK42:AK43"/>
    <mergeCell ref="W44:W45"/>
    <mergeCell ref="AU42:AU43"/>
    <mergeCell ref="AS42:AS43"/>
    <mergeCell ref="AT42:AT43"/>
    <mergeCell ref="AM44:AM45"/>
    <mergeCell ref="AN44:AN47"/>
    <mergeCell ref="AI44:AI45"/>
    <mergeCell ref="AE46:AE47"/>
    <mergeCell ref="AE44:AE45"/>
    <mergeCell ref="AF44:AF47"/>
    <mergeCell ref="E44:G44"/>
    <mergeCell ref="H44:J44"/>
    <mergeCell ref="K44:M47"/>
    <mergeCell ref="N44:P44"/>
    <mergeCell ref="AQ42:AQ43"/>
    <mergeCell ref="AR42:AR43"/>
    <mergeCell ref="AM42:AM43"/>
    <mergeCell ref="AP42:AP43"/>
    <mergeCell ref="Q44:S44"/>
    <mergeCell ref="T44:V44"/>
    <mergeCell ref="AV42:AV43"/>
    <mergeCell ref="AW42:AW43"/>
    <mergeCell ref="AX42:AX43"/>
    <mergeCell ref="AY42:AY43"/>
    <mergeCell ref="AB44:AB47"/>
    <mergeCell ref="AC44:AC45"/>
    <mergeCell ref="AP44:AP45"/>
    <mergeCell ref="AK46:AK47"/>
    <mergeCell ref="AM46:AM47"/>
    <mergeCell ref="AD44:AD47"/>
    <mergeCell ref="AG44:AG45"/>
    <mergeCell ref="AH44:AH47"/>
    <mergeCell ref="AT44:AT45"/>
    <mergeCell ref="AU44:AU45"/>
    <mergeCell ref="AV44:AV45"/>
    <mergeCell ref="AW44:AW45"/>
    <mergeCell ref="AG46:AG47"/>
    <mergeCell ref="AI46:AI47"/>
    <mergeCell ref="AX44:AX45"/>
    <mergeCell ref="AY44:AY45"/>
    <mergeCell ref="AQ44:AQ45"/>
    <mergeCell ref="AR44:AR45"/>
    <mergeCell ref="AS44:AS45"/>
    <mergeCell ref="T48:V48"/>
    <mergeCell ref="W48:W49"/>
    <mergeCell ref="X48:X51"/>
    <mergeCell ref="W50:W51"/>
    <mergeCell ref="Y46:Y47"/>
    <mergeCell ref="AA46:AA47"/>
    <mergeCell ref="AC46:AC47"/>
    <mergeCell ref="E48:G48"/>
    <mergeCell ref="H48:J48"/>
    <mergeCell ref="K48:M48"/>
    <mergeCell ref="N48:P51"/>
    <mergeCell ref="Q48:S48"/>
    <mergeCell ref="W46:W47"/>
    <mergeCell ref="E46:G46"/>
    <mergeCell ref="H46:J46"/>
    <mergeCell ref="N46:P46"/>
    <mergeCell ref="Q46:S46"/>
    <mergeCell ref="AK44:AK45"/>
    <mergeCell ref="AL44:AL47"/>
    <mergeCell ref="AE48:AE49"/>
    <mergeCell ref="AF48:AF51"/>
    <mergeCell ref="AG48:AG49"/>
    <mergeCell ref="AH48:AH51"/>
    <mergeCell ref="AI48:AI49"/>
    <mergeCell ref="AJ48:AJ51"/>
    <mergeCell ref="AD48:AD51"/>
    <mergeCell ref="Y50:Y51"/>
    <mergeCell ref="AA50:AA51"/>
    <mergeCell ref="AC50:AC51"/>
    <mergeCell ref="T46:V46"/>
    <mergeCell ref="AJ44:AJ47"/>
    <mergeCell ref="X44:X47"/>
    <mergeCell ref="Y44:Y45"/>
    <mergeCell ref="Z44:Z47"/>
    <mergeCell ref="AA44:AA45"/>
    <mergeCell ref="AE50:AE51"/>
    <mergeCell ref="AG50:AG51"/>
    <mergeCell ref="AI50:AI51"/>
    <mergeCell ref="AT48:AT49"/>
    <mergeCell ref="AU48:AU49"/>
    <mergeCell ref="Y48:Y49"/>
    <mergeCell ref="Z48:Z51"/>
    <mergeCell ref="AA48:AA49"/>
    <mergeCell ref="AB48:AB51"/>
    <mergeCell ref="AC48:AC49"/>
    <mergeCell ref="AV48:AV49"/>
    <mergeCell ref="AW48:AW49"/>
    <mergeCell ref="AU50:AU51"/>
    <mergeCell ref="AV50:AV51"/>
    <mergeCell ref="AT50:AT51"/>
    <mergeCell ref="AY48:AY49"/>
    <mergeCell ref="AX48:AX49"/>
    <mergeCell ref="E50:G50"/>
    <mergeCell ref="H50:J50"/>
    <mergeCell ref="K50:M50"/>
    <mergeCell ref="Q50:S50"/>
    <mergeCell ref="T50:V50"/>
    <mergeCell ref="AQ48:AQ49"/>
    <mergeCell ref="AK48:AK49"/>
    <mergeCell ref="AL48:AL51"/>
    <mergeCell ref="AM48:AM49"/>
    <mergeCell ref="AN48:AN51"/>
    <mergeCell ref="AR50:AR51"/>
    <mergeCell ref="AS50:AS51"/>
    <mergeCell ref="AP48:AP49"/>
    <mergeCell ref="AK50:AK51"/>
    <mergeCell ref="AM50:AM51"/>
    <mergeCell ref="AP50:AP51"/>
    <mergeCell ref="AR48:AR49"/>
    <mergeCell ref="AS48:AS49"/>
    <mergeCell ref="Y54:Y55"/>
    <mergeCell ref="AA54:AA55"/>
    <mergeCell ref="AW50:AW51"/>
    <mergeCell ref="AX50:AX51"/>
    <mergeCell ref="AY50:AY51"/>
    <mergeCell ref="E52:G52"/>
    <mergeCell ref="H52:J52"/>
    <mergeCell ref="K52:M52"/>
    <mergeCell ref="N52:P52"/>
    <mergeCell ref="AQ50:AQ51"/>
    <mergeCell ref="E54:G54"/>
    <mergeCell ref="H54:J54"/>
    <mergeCell ref="K54:M54"/>
    <mergeCell ref="N54:P54"/>
    <mergeCell ref="T54:V54"/>
    <mergeCell ref="AG54:AG55"/>
    <mergeCell ref="X52:X55"/>
    <mergeCell ref="Y52:Y53"/>
    <mergeCell ref="Z52:Z55"/>
    <mergeCell ref="AA52:AA53"/>
    <mergeCell ref="AL52:AL55"/>
    <mergeCell ref="AM52:AM53"/>
    <mergeCell ref="AN52:AN55"/>
    <mergeCell ref="AK54:AK55"/>
    <mergeCell ref="AM54:AM55"/>
    <mergeCell ref="W52:W53"/>
    <mergeCell ref="W54:W55"/>
    <mergeCell ref="AI54:AI55"/>
    <mergeCell ref="AB52:AB55"/>
    <mergeCell ref="AC52:AC53"/>
    <mergeCell ref="AF52:AF55"/>
    <mergeCell ref="AG52:AG53"/>
    <mergeCell ref="AH52:AH55"/>
    <mergeCell ref="AI52:AI53"/>
    <mergeCell ref="AJ52:AJ55"/>
    <mergeCell ref="AK52:AK53"/>
    <mergeCell ref="AC56:AC57"/>
    <mergeCell ref="Y58:Y59"/>
    <mergeCell ref="AA58:AA59"/>
    <mergeCell ref="AC58:AC59"/>
    <mergeCell ref="Q56:S56"/>
    <mergeCell ref="T56:V59"/>
    <mergeCell ref="W56:W57"/>
    <mergeCell ref="W58:W59"/>
    <mergeCell ref="X56:X59"/>
    <mergeCell ref="Y56:Y57"/>
    <mergeCell ref="AC54:AC55"/>
    <mergeCell ref="Q52:S55"/>
    <mergeCell ref="T52:V52"/>
    <mergeCell ref="AU54:AU55"/>
    <mergeCell ref="AV54:AV55"/>
    <mergeCell ref="AW54:AW55"/>
    <mergeCell ref="AE54:AE55"/>
    <mergeCell ref="AP54:AP55"/>
    <mergeCell ref="AD52:AD55"/>
    <mergeCell ref="AE52:AE53"/>
    <mergeCell ref="AX54:AX55"/>
    <mergeCell ref="AY54:AY55"/>
    <mergeCell ref="E56:G56"/>
    <mergeCell ref="H56:J56"/>
    <mergeCell ref="K56:M56"/>
    <mergeCell ref="N56:P56"/>
    <mergeCell ref="AQ54:AQ55"/>
    <mergeCell ref="AR54:AR55"/>
    <mergeCell ref="AS54:AS55"/>
    <mergeCell ref="AT54:AT55"/>
    <mergeCell ref="AX56:AX57"/>
    <mergeCell ref="AY56:AY57"/>
    <mergeCell ref="AD56:AD59"/>
    <mergeCell ref="AE56:AE57"/>
    <mergeCell ref="AF56:AF59"/>
    <mergeCell ref="AG56:AG57"/>
    <mergeCell ref="AH56:AH59"/>
    <mergeCell ref="AI56:AI57"/>
    <mergeCell ref="AE58:AE59"/>
    <mergeCell ref="AG58:AG59"/>
    <mergeCell ref="AQ56:AQ57"/>
    <mergeCell ref="AR56:AR57"/>
    <mergeCell ref="AS56:AS57"/>
    <mergeCell ref="AU58:AU59"/>
    <mergeCell ref="AV58:AV59"/>
    <mergeCell ref="AW58:AW59"/>
    <mergeCell ref="AT56:AT57"/>
    <mergeCell ref="AU56:AU57"/>
    <mergeCell ref="AV56:AV57"/>
    <mergeCell ref="AW56:AW57"/>
    <mergeCell ref="AX58:AX59"/>
    <mergeCell ref="AY58:AY59"/>
    <mergeCell ref="AQ58:AQ59"/>
    <mergeCell ref="AR58:AR59"/>
    <mergeCell ref="AS58:AS59"/>
    <mergeCell ref="AT58:AT59"/>
    <mergeCell ref="E58:G58"/>
    <mergeCell ref="H58:J58"/>
    <mergeCell ref="K58:M58"/>
    <mergeCell ref="N58:P58"/>
    <mergeCell ref="Q58:S58"/>
    <mergeCell ref="AJ56:AJ59"/>
    <mergeCell ref="AI58:AI59"/>
    <mergeCell ref="Z56:Z59"/>
    <mergeCell ref="AA56:AA57"/>
    <mergeCell ref="AB56:AB59"/>
    <mergeCell ref="AK56:AK57"/>
    <mergeCell ref="AL56:AL59"/>
    <mergeCell ref="AM56:AM57"/>
    <mergeCell ref="AN56:AN59"/>
    <mergeCell ref="AP56:AP57"/>
    <mergeCell ref="AK58:AK59"/>
    <mergeCell ref="AM58:AM59"/>
    <mergeCell ref="AP58:AP59"/>
  </mergeCells>
  <conditionalFormatting sqref="S43:T43 P43:Q43 M43:N43 K43 P47:Q47 S47:T47 N47 S51:T51 Q51 T55 H37 J37:K37 M37:N37 P37:Q37 S39:T39 P39:Q39 M39:N39 H39 J39:K39 S37:T37 K41 M41:N41 P41:Q41 S41:T41 N45 P45:Q45 S45:T45 Q49 S49:T49 T53 V43 V47 V51 V55 V39 V37 V41 V45 V49 V53 J11:K11 H11 V15 M15:N15 S15:T15 P15:Q15 K15 V19 S19:T19 P19:Q19 N19 V23 S23:T23 Q23 V27 T27 E5 G5:H5 J5:K5 M5:N5 V7 S7:T7 P7:Q7 M7:N7 J7:K7 E7 G7:H7 P5:Q5 S5:T5 V5 H9 J9:K9 M9:N9 P9:Q9 S9:T9 V9 K13 M13:N13 P13:Q13 S13:T13 V13 N17 P17:Q17 S17:T17 V17 Q21 S21:T21 V21 T25 V25 V11 S11:T11 P11:Q11 M11:N11">
    <cfRule type="cellIs" priority="3" dxfId="0" operator="equal" stopIfTrue="1">
      <formula>""</formula>
    </cfRule>
  </conditionalFormatting>
  <conditionalFormatting sqref="S71:T71 P71:Q71 M71:N71 K71 P75:Q75 S75:T75 N75 S79:T79 Q79 T83 H65 J65:K65 M65:N65 P65:Q65 S67:T67 P67:Q67 M67:N67 H67 J67:K67 S65:T65 K69 M69:N69 P69:Q69 S69:T69 N73 P73:Q73 S73:T73 Q77 S77:T77 T81 V71 V75 V79 V83 V67 V65 V69 V73 V77 V81">
    <cfRule type="cellIs" priority="1" dxfId="0" operator="equal" stopIfTrue="1">
      <formula>""</formula>
    </cfRule>
  </conditionalFormatting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5"/>
  <sheetViews>
    <sheetView tabSelected="1" zoomScale="80" zoomScaleNormal="80" zoomScalePageLayoutView="0" workbookViewId="0" topLeftCell="A1">
      <pane xSplit="3" ySplit="3" topLeftCell="D25" activePane="bottomRight" state="frozen"/>
      <selection pane="topLeft" activeCell="A1" sqref="A1"/>
      <selection pane="topRight" activeCell="D1" sqref="D1"/>
      <selection pane="bottomLeft" activeCell="A4" sqref="A4"/>
      <selection pane="bottomRight" activeCell="T28" sqref="T28"/>
    </sheetView>
  </sheetViews>
  <sheetFormatPr defaultColWidth="9.00390625" defaultRowHeight="16.5" customHeight="1"/>
  <cols>
    <col min="1" max="1" width="10.00390625" style="92" customWidth="1"/>
    <col min="2" max="2" width="4.25390625" style="94" customWidth="1"/>
    <col min="3" max="3" width="3.125" style="94" customWidth="1"/>
    <col min="4" max="4" width="5.125" style="0" customWidth="1"/>
    <col min="6" max="6" width="9.00390625" style="130" customWidth="1"/>
    <col min="7" max="7" width="4.25390625" style="130" customWidth="1"/>
    <col min="8" max="8" width="3.50390625" style="130" customWidth="1"/>
    <col min="9" max="9" width="4.25390625" style="130" customWidth="1"/>
    <col min="10" max="10" width="9.00390625" style="130" customWidth="1"/>
    <col min="11" max="14" width="7.375" style="0" customWidth="1"/>
    <col min="15" max="15" width="11.125" style="0" customWidth="1"/>
  </cols>
  <sheetData>
    <row r="1" spans="11:14" ht="16.5" customHeight="1">
      <c r="K1" s="104"/>
      <c r="L1" s="104"/>
      <c r="M1" s="104"/>
      <c r="N1" s="103"/>
    </row>
    <row r="2" spans="1:15" ht="14.25" customHeight="1">
      <c r="A2" s="380"/>
      <c r="B2" s="96"/>
      <c r="C2" s="72"/>
      <c r="D2" s="382" t="s">
        <v>86</v>
      </c>
      <c r="E2" s="383" t="s">
        <v>40</v>
      </c>
      <c r="F2" s="385" t="s">
        <v>41</v>
      </c>
      <c r="G2" s="385"/>
      <c r="H2" s="385"/>
      <c r="I2" s="385"/>
      <c r="J2" s="362"/>
      <c r="K2" s="386" t="s">
        <v>42</v>
      </c>
      <c r="L2" s="387"/>
      <c r="M2" s="387"/>
      <c r="N2" s="388"/>
      <c r="O2" s="355" t="s">
        <v>43</v>
      </c>
    </row>
    <row r="3" spans="1:15" ht="14.25" customHeight="1">
      <c r="A3" s="381"/>
      <c r="B3" s="99"/>
      <c r="C3" s="98"/>
      <c r="D3" s="375"/>
      <c r="E3" s="384"/>
      <c r="F3" s="376"/>
      <c r="G3" s="376"/>
      <c r="H3" s="376"/>
      <c r="I3" s="376"/>
      <c r="J3" s="364"/>
      <c r="K3" s="98" t="s">
        <v>44</v>
      </c>
      <c r="L3" s="106" t="s">
        <v>45</v>
      </c>
      <c r="M3" s="102" t="s">
        <v>45</v>
      </c>
      <c r="N3" s="100" t="s">
        <v>46</v>
      </c>
      <c r="O3" s="357"/>
    </row>
    <row r="4" spans="1:15" ht="16.5" customHeight="1">
      <c r="A4" s="370" t="s">
        <v>71</v>
      </c>
      <c r="B4" s="372" t="s">
        <v>72</v>
      </c>
      <c r="C4" s="367" t="s">
        <v>87</v>
      </c>
      <c r="D4" s="107">
        <v>1</v>
      </c>
      <c r="E4" s="50">
        <v>0.5833333333333334</v>
      </c>
      <c r="F4" s="51" t="s">
        <v>88</v>
      </c>
      <c r="G4" s="52">
        <v>1</v>
      </c>
      <c r="H4" s="45" t="s">
        <v>89</v>
      </c>
      <c r="I4" s="53">
        <v>0</v>
      </c>
      <c r="J4" s="96" t="s">
        <v>60</v>
      </c>
      <c r="K4" s="49" t="s">
        <v>61</v>
      </c>
      <c r="L4" s="51" t="s">
        <v>62</v>
      </c>
      <c r="M4" s="51" t="s">
        <v>62</v>
      </c>
      <c r="N4" s="54" t="s">
        <v>61</v>
      </c>
      <c r="O4" s="355" t="s">
        <v>63</v>
      </c>
    </row>
    <row r="5" spans="1:15" ht="16.5" customHeight="1">
      <c r="A5" s="389"/>
      <c r="B5" s="390"/>
      <c r="C5" s="369"/>
      <c r="D5" s="90">
        <v>2</v>
      </c>
      <c r="E5" s="56">
        <v>0.638888888888889</v>
      </c>
      <c r="F5" s="60" t="s">
        <v>61</v>
      </c>
      <c r="G5" s="57">
        <v>7</v>
      </c>
      <c r="H5" s="58" t="s">
        <v>89</v>
      </c>
      <c r="I5" s="59">
        <v>2</v>
      </c>
      <c r="J5" s="61" t="s">
        <v>62</v>
      </c>
      <c r="K5" s="55" t="s">
        <v>88</v>
      </c>
      <c r="L5" s="60" t="s">
        <v>60</v>
      </c>
      <c r="M5" s="60" t="s">
        <v>60</v>
      </c>
      <c r="N5" s="61" t="s">
        <v>88</v>
      </c>
      <c r="O5" s="356"/>
    </row>
    <row r="6" spans="1:15" ht="16.5" customHeight="1">
      <c r="A6" s="377">
        <v>41758</v>
      </c>
      <c r="B6" s="365" t="s">
        <v>73</v>
      </c>
      <c r="C6" s="346" t="s">
        <v>90</v>
      </c>
      <c r="D6" s="109">
        <v>1</v>
      </c>
      <c r="E6" s="50">
        <v>0.3958333333333333</v>
      </c>
      <c r="F6" s="51" t="s">
        <v>91</v>
      </c>
      <c r="G6" s="52">
        <v>0</v>
      </c>
      <c r="H6" s="45" t="s">
        <v>92</v>
      </c>
      <c r="I6" s="53">
        <v>2</v>
      </c>
      <c r="J6" s="96" t="s">
        <v>57</v>
      </c>
      <c r="K6" s="49" t="s">
        <v>52</v>
      </c>
      <c r="L6" s="51" t="s">
        <v>53</v>
      </c>
      <c r="M6" s="51" t="s">
        <v>53</v>
      </c>
      <c r="N6" s="54" t="s">
        <v>52</v>
      </c>
      <c r="O6" s="352" t="s">
        <v>80</v>
      </c>
    </row>
    <row r="7" spans="1:15" ht="16.5" customHeight="1">
      <c r="A7" s="378"/>
      <c r="B7" s="366"/>
      <c r="C7" s="347"/>
      <c r="D7" s="86">
        <v>2</v>
      </c>
      <c r="E7" s="56">
        <v>0.4513888888888889</v>
      </c>
      <c r="F7" s="60" t="s">
        <v>52</v>
      </c>
      <c r="G7" s="57">
        <v>1</v>
      </c>
      <c r="H7" s="58" t="s">
        <v>92</v>
      </c>
      <c r="I7" s="59">
        <v>3</v>
      </c>
      <c r="J7" s="61" t="s">
        <v>69</v>
      </c>
      <c r="K7" s="129" t="s">
        <v>93</v>
      </c>
      <c r="L7" s="48" t="s">
        <v>58</v>
      </c>
      <c r="M7" s="48" t="s">
        <v>58</v>
      </c>
      <c r="N7" s="113" t="s">
        <v>93</v>
      </c>
      <c r="O7" s="353"/>
    </row>
    <row r="8" spans="1:15" ht="16.5" customHeight="1">
      <c r="A8" s="379"/>
      <c r="B8" s="374"/>
      <c r="C8" s="105" t="s">
        <v>94</v>
      </c>
      <c r="D8" s="131">
        <v>3</v>
      </c>
      <c r="E8" s="111">
        <v>0.5069444444444444</v>
      </c>
      <c r="F8" s="48" t="s">
        <v>93</v>
      </c>
      <c r="G8" s="47">
        <v>5</v>
      </c>
      <c r="H8" s="81" t="s">
        <v>92</v>
      </c>
      <c r="I8" s="112">
        <v>0</v>
      </c>
      <c r="J8" s="113" t="s">
        <v>58</v>
      </c>
      <c r="K8" s="62" t="s">
        <v>91</v>
      </c>
      <c r="L8" s="64" t="s">
        <v>70</v>
      </c>
      <c r="M8" s="64" t="s">
        <v>57</v>
      </c>
      <c r="N8" s="68" t="s">
        <v>91</v>
      </c>
      <c r="O8" s="354"/>
    </row>
    <row r="9" spans="1:15" ht="16.5" customHeight="1">
      <c r="A9" s="396">
        <v>41765</v>
      </c>
      <c r="B9" s="365" t="s">
        <v>73</v>
      </c>
      <c r="C9" s="346" t="s">
        <v>95</v>
      </c>
      <c r="D9" s="109">
        <v>1</v>
      </c>
      <c r="E9" s="50">
        <v>0.375</v>
      </c>
      <c r="F9" s="46" t="s">
        <v>51</v>
      </c>
      <c r="G9" s="52">
        <v>0</v>
      </c>
      <c r="H9" s="45" t="s">
        <v>92</v>
      </c>
      <c r="I9" s="53">
        <v>3</v>
      </c>
      <c r="J9" s="54" t="s">
        <v>91</v>
      </c>
      <c r="K9" s="49" t="s">
        <v>96</v>
      </c>
      <c r="L9" s="51" t="s">
        <v>52</v>
      </c>
      <c r="M9" s="51" t="s">
        <v>97</v>
      </c>
      <c r="N9" s="54" t="s">
        <v>96</v>
      </c>
      <c r="O9" s="352" t="s">
        <v>63</v>
      </c>
    </row>
    <row r="10" spans="1:15" ht="16.5" customHeight="1">
      <c r="A10" s="397"/>
      <c r="B10" s="366"/>
      <c r="C10" s="348"/>
      <c r="D10" s="86">
        <v>2</v>
      </c>
      <c r="E10" s="56">
        <v>0.4270833333333333</v>
      </c>
      <c r="F10" s="60" t="s">
        <v>50</v>
      </c>
      <c r="G10" s="57">
        <v>6</v>
      </c>
      <c r="H10" s="58" t="s">
        <v>92</v>
      </c>
      <c r="I10" s="59">
        <v>0</v>
      </c>
      <c r="J10" s="61" t="s">
        <v>98</v>
      </c>
      <c r="K10" s="55" t="s">
        <v>69</v>
      </c>
      <c r="L10" s="60" t="s">
        <v>54</v>
      </c>
      <c r="M10" s="60" t="s">
        <v>54</v>
      </c>
      <c r="N10" s="61" t="s">
        <v>53</v>
      </c>
      <c r="O10" s="353"/>
    </row>
    <row r="11" spans="1:15" ht="16.5" customHeight="1">
      <c r="A11" s="381"/>
      <c r="B11" s="374"/>
      <c r="C11" s="348"/>
      <c r="D11" s="88">
        <v>3</v>
      </c>
      <c r="E11" s="82">
        <v>0.5069444444444444</v>
      </c>
      <c r="F11" s="70" t="s">
        <v>69</v>
      </c>
      <c r="G11" s="83">
        <v>3</v>
      </c>
      <c r="H11" s="84" t="s">
        <v>92</v>
      </c>
      <c r="I11" s="85">
        <v>0</v>
      </c>
      <c r="J11" s="71" t="s">
        <v>54</v>
      </c>
      <c r="K11" s="69" t="s">
        <v>99</v>
      </c>
      <c r="L11" s="70" t="s">
        <v>100</v>
      </c>
      <c r="M11" s="70" t="s">
        <v>91</v>
      </c>
      <c r="N11" s="71" t="s">
        <v>99</v>
      </c>
      <c r="O11" s="353"/>
    </row>
    <row r="12" spans="1:15" ht="16.5" customHeight="1">
      <c r="A12" s="377">
        <v>41769</v>
      </c>
      <c r="B12" s="365" t="s">
        <v>72</v>
      </c>
      <c r="C12" s="346" t="s">
        <v>95</v>
      </c>
      <c r="D12" s="109">
        <v>1</v>
      </c>
      <c r="E12" s="50">
        <v>0.3958333333333333</v>
      </c>
      <c r="F12" s="46" t="s">
        <v>47</v>
      </c>
      <c r="G12" s="52">
        <v>4</v>
      </c>
      <c r="H12" s="45" t="s">
        <v>92</v>
      </c>
      <c r="I12" s="53">
        <v>0</v>
      </c>
      <c r="J12" s="54" t="s">
        <v>98</v>
      </c>
      <c r="K12" s="49" t="s">
        <v>54</v>
      </c>
      <c r="L12" s="51" t="s">
        <v>99</v>
      </c>
      <c r="M12" s="51" t="s">
        <v>99</v>
      </c>
      <c r="N12" s="54" t="s">
        <v>54</v>
      </c>
      <c r="O12" s="352" t="s">
        <v>79</v>
      </c>
    </row>
    <row r="13" spans="1:15" ht="16.5" customHeight="1">
      <c r="A13" s="378"/>
      <c r="B13" s="366"/>
      <c r="C13" s="348"/>
      <c r="D13" s="87">
        <v>2</v>
      </c>
      <c r="E13" s="63">
        <v>0.4513888888888889</v>
      </c>
      <c r="F13" s="64" t="s">
        <v>54</v>
      </c>
      <c r="G13" s="65">
        <v>3</v>
      </c>
      <c r="H13" s="66" t="s">
        <v>92</v>
      </c>
      <c r="I13" s="67">
        <v>3</v>
      </c>
      <c r="J13" s="68" t="s">
        <v>99</v>
      </c>
      <c r="K13" s="62" t="s">
        <v>48</v>
      </c>
      <c r="L13" s="64" t="s">
        <v>47</v>
      </c>
      <c r="M13" s="64" t="s">
        <v>101</v>
      </c>
      <c r="N13" s="68" t="s">
        <v>48</v>
      </c>
      <c r="O13" s="354"/>
    </row>
    <row r="14" spans="1:15" ht="16.5" customHeight="1">
      <c r="A14" s="378"/>
      <c r="B14" s="366"/>
      <c r="C14" s="361"/>
      <c r="D14" s="114">
        <v>1</v>
      </c>
      <c r="E14" s="115">
        <v>0.3958333333333333</v>
      </c>
      <c r="F14" s="102" t="s">
        <v>49</v>
      </c>
      <c r="G14" s="106">
        <v>2</v>
      </c>
      <c r="H14" s="99" t="s">
        <v>92</v>
      </c>
      <c r="I14" s="116">
        <v>5</v>
      </c>
      <c r="J14" s="117" t="s">
        <v>96</v>
      </c>
      <c r="K14" s="375" t="s">
        <v>55</v>
      </c>
      <c r="L14" s="376"/>
      <c r="M14" s="376"/>
      <c r="N14" s="364"/>
      <c r="O14" s="101" t="s">
        <v>102</v>
      </c>
    </row>
    <row r="15" spans="1:15" ht="16.5" customHeight="1">
      <c r="A15" s="378"/>
      <c r="B15" s="366"/>
      <c r="C15" s="346" t="s">
        <v>103</v>
      </c>
      <c r="D15" s="118">
        <v>1</v>
      </c>
      <c r="E15" s="50">
        <v>0.3958333333333333</v>
      </c>
      <c r="F15" s="51" t="s">
        <v>65</v>
      </c>
      <c r="G15" s="52">
        <v>0</v>
      </c>
      <c r="H15" s="45" t="s">
        <v>104</v>
      </c>
      <c r="I15" s="53">
        <v>1</v>
      </c>
      <c r="J15" s="96" t="s">
        <v>39</v>
      </c>
      <c r="K15" s="49" t="s">
        <v>105</v>
      </c>
      <c r="L15" s="51" t="s">
        <v>106</v>
      </c>
      <c r="M15" s="51" t="s">
        <v>106</v>
      </c>
      <c r="N15" s="54" t="s">
        <v>105</v>
      </c>
      <c r="O15" s="355" t="s">
        <v>35</v>
      </c>
    </row>
    <row r="16" spans="1:15" ht="16.5" customHeight="1">
      <c r="A16" s="378"/>
      <c r="B16" s="366"/>
      <c r="C16" s="348"/>
      <c r="D16" s="89">
        <v>2</v>
      </c>
      <c r="E16" s="56">
        <v>0.4513888888888889</v>
      </c>
      <c r="F16" s="60" t="s">
        <v>107</v>
      </c>
      <c r="G16" s="57">
        <v>0</v>
      </c>
      <c r="H16" s="58" t="s">
        <v>104</v>
      </c>
      <c r="I16" s="59">
        <v>4</v>
      </c>
      <c r="J16" s="61" t="s">
        <v>108</v>
      </c>
      <c r="K16" s="55" t="s">
        <v>65</v>
      </c>
      <c r="L16" s="60" t="s">
        <v>109</v>
      </c>
      <c r="M16" s="60" t="s">
        <v>109</v>
      </c>
      <c r="N16" s="61" t="s">
        <v>65</v>
      </c>
      <c r="O16" s="356"/>
    </row>
    <row r="17" spans="1:15" ht="16.5" customHeight="1">
      <c r="A17" s="378"/>
      <c r="B17" s="366"/>
      <c r="C17" s="361"/>
      <c r="D17" s="119">
        <v>3</v>
      </c>
      <c r="E17" s="63">
        <v>0.5069444444444444</v>
      </c>
      <c r="F17" s="99" t="s">
        <v>36</v>
      </c>
      <c r="G17" s="65">
        <v>1</v>
      </c>
      <c r="H17" s="66" t="s">
        <v>104</v>
      </c>
      <c r="I17" s="67">
        <v>2</v>
      </c>
      <c r="J17" s="68" t="s">
        <v>106</v>
      </c>
      <c r="K17" s="62" t="s">
        <v>37</v>
      </c>
      <c r="L17" s="64" t="s">
        <v>35</v>
      </c>
      <c r="M17" s="64" t="s">
        <v>35</v>
      </c>
      <c r="N17" s="68" t="s">
        <v>68</v>
      </c>
      <c r="O17" s="357"/>
    </row>
    <row r="18" spans="1:15" ht="16.5" customHeight="1">
      <c r="A18" s="378"/>
      <c r="B18" s="366"/>
      <c r="C18" s="346" t="s">
        <v>110</v>
      </c>
      <c r="D18" s="107">
        <v>1</v>
      </c>
      <c r="E18" s="50">
        <v>0.3958333333333333</v>
      </c>
      <c r="F18" s="46" t="s">
        <v>58</v>
      </c>
      <c r="G18" s="52">
        <v>3</v>
      </c>
      <c r="H18" s="45" t="s">
        <v>104</v>
      </c>
      <c r="I18" s="53">
        <v>0</v>
      </c>
      <c r="J18" s="54" t="s">
        <v>62</v>
      </c>
      <c r="K18" s="49" t="s">
        <v>111</v>
      </c>
      <c r="L18" s="51" t="s">
        <v>112</v>
      </c>
      <c r="M18" s="51" t="s">
        <v>112</v>
      </c>
      <c r="N18" s="54" t="s">
        <v>111</v>
      </c>
      <c r="O18" s="355" t="s">
        <v>59</v>
      </c>
    </row>
    <row r="19" spans="1:15" ht="16.5" customHeight="1">
      <c r="A19" s="378"/>
      <c r="B19" s="366"/>
      <c r="C19" s="348"/>
      <c r="D19" s="90">
        <v>2</v>
      </c>
      <c r="E19" s="56">
        <v>0.4513888888888889</v>
      </c>
      <c r="F19" s="60" t="s">
        <v>61</v>
      </c>
      <c r="G19" s="57">
        <v>1</v>
      </c>
      <c r="H19" s="58" t="s">
        <v>104</v>
      </c>
      <c r="I19" s="59">
        <v>3</v>
      </c>
      <c r="J19" s="61" t="s">
        <v>60</v>
      </c>
      <c r="K19" s="55" t="s">
        <v>83</v>
      </c>
      <c r="L19" s="60" t="s">
        <v>58</v>
      </c>
      <c r="M19" s="60" t="s">
        <v>58</v>
      </c>
      <c r="N19" s="61" t="s">
        <v>62</v>
      </c>
      <c r="O19" s="356"/>
    </row>
    <row r="20" spans="1:15" ht="16.5" customHeight="1">
      <c r="A20" s="378"/>
      <c r="B20" s="366"/>
      <c r="C20" s="348"/>
      <c r="D20" s="91">
        <v>3</v>
      </c>
      <c r="E20" s="82">
        <v>0.5069444444444444</v>
      </c>
      <c r="F20" s="70" t="s">
        <v>111</v>
      </c>
      <c r="G20" s="83">
        <v>4</v>
      </c>
      <c r="H20" s="84" t="s">
        <v>104</v>
      </c>
      <c r="I20" s="85">
        <v>0</v>
      </c>
      <c r="J20" s="71" t="s">
        <v>112</v>
      </c>
      <c r="K20" s="69" t="s">
        <v>60</v>
      </c>
      <c r="L20" s="70" t="s">
        <v>61</v>
      </c>
      <c r="M20" s="70" t="s">
        <v>61</v>
      </c>
      <c r="N20" s="71" t="s">
        <v>60</v>
      </c>
      <c r="O20" s="356"/>
    </row>
    <row r="21" spans="1:15" ht="16.5" customHeight="1">
      <c r="A21" s="377">
        <v>41770</v>
      </c>
      <c r="B21" s="362" t="s">
        <v>74</v>
      </c>
      <c r="C21" s="349" t="s">
        <v>95</v>
      </c>
      <c r="D21" s="109">
        <v>1</v>
      </c>
      <c r="E21" s="50">
        <v>0.3958333333333333</v>
      </c>
      <c r="F21" s="51" t="s">
        <v>50</v>
      </c>
      <c r="G21" s="52">
        <v>4</v>
      </c>
      <c r="H21" s="45" t="s">
        <v>92</v>
      </c>
      <c r="I21" s="53">
        <v>0</v>
      </c>
      <c r="J21" s="54" t="s">
        <v>91</v>
      </c>
      <c r="K21" s="49" t="s">
        <v>54</v>
      </c>
      <c r="L21" s="51" t="s">
        <v>96</v>
      </c>
      <c r="M21" s="51" t="s">
        <v>91</v>
      </c>
      <c r="N21" s="54" t="s">
        <v>54</v>
      </c>
      <c r="O21" s="355" t="s">
        <v>56</v>
      </c>
    </row>
    <row r="22" spans="1:15" ht="16.5" customHeight="1">
      <c r="A22" s="378"/>
      <c r="B22" s="363"/>
      <c r="C22" s="350"/>
      <c r="D22" s="86">
        <v>2</v>
      </c>
      <c r="E22" s="56">
        <v>0.4791666666666667</v>
      </c>
      <c r="F22" s="60" t="s">
        <v>54</v>
      </c>
      <c r="G22" s="57">
        <v>0</v>
      </c>
      <c r="H22" s="58" t="s">
        <v>92</v>
      </c>
      <c r="I22" s="59">
        <v>3</v>
      </c>
      <c r="J22" s="61" t="s">
        <v>91</v>
      </c>
      <c r="K22" s="55" t="s">
        <v>96</v>
      </c>
      <c r="L22" s="60" t="s">
        <v>54</v>
      </c>
      <c r="M22" s="60" t="s">
        <v>91</v>
      </c>
      <c r="N22" s="61" t="s">
        <v>96</v>
      </c>
      <c r="O22" s="356"/>
    </row>
    <row r="23" spans="1:15" ht="16.5" customHeight="1">
      <c r="A23" s="378"/>
      <c r="B23" s="363"/>
      <c r="C23" s="351"/>
      <c r="D23" s="110">
        <v>3</v>
      </c>
      <c r="E23" s="111"/>
      <c r="F23" s="48" t="s">
        <v>50</v>
      </c>
      <c r="G23" s="47">
        <v>11</v>
      </c>
      <c r="H23" s="81" t="s">
        <v>13</v>
      </c>
      <c r="I23" s="112">
        <v>0</v>
      </c>
      <c r="J23" s="113" t="s">
        <v>54</v>
      </c>
      <c r="K23" s="129"/>
      <c r="L23" s="48"/>
      <c r="M23" s="48"/>
      <c r="N23" s="113"/>
      <c r="O23" s="357"/>
    </row>
    <row r="24" spans="1:15" ht="16.5" customHeight="1">
      <c r="A24" s="378"/>
      <c r="B24" s="363"/>
      <c r="C24" s="349" t="s">
        <v>103</v>
      </c>
      <c r="D24" s="118">
        <v>1</v>
      </c>
      <c r="E24" s="50">
        <v>0.3958333333333333</v>
      </c>
      <c r="F24" s="46" t="s">
        <v>66</v>
      </c>
      <c r="G24" s="52">
        <v>9</v>
      </c>
      <c r="H24" s="45" t="s">
        <v>92</v>
      </c>
      <c r="I24" s="53">
        <v>0</v>
      </c>
      <c r="J24" s="54" t="s">
        <v>113</v>
      </c>
      <c r="K24" s="49" t="s">
        <v>114</v>
      </c>
      <c r="L24" s="51" t="s">
        <v>115</v>
      </c>
      <c r="M24" s="51" t="s">
        <v>115</v>
      </c>
      <c r="N24" s="54" t="s">
        <v>114</v>
      </c>
      <c r="O24" s="355" t="s">
        <v>35</v>
      </c>
    </row>
    <row r="25" spans="1:15" ht="16.5" customHeight="1">
      <c r="A25" s="378"/>
      <c r="B25" s="363"/>
      <c r="C25" s="350"/>
      <c r="D25" s="89">
        <v>2</v>
      </c>
      <c r="E25" s="56">
        <v>0.4513888888888889</v>
      </c>
      <c r="F25" s="60" t="s">
        <v>65</v>
      </c>
      <c r="G25" s="57">
        <v>0</v>
      </c>
      <c r="H25" s="58" t="s">
        <v>92</v>
      </c>
      <c r="I25" s="59">
        <v>0</v>
      </c>
      <c r="J25" s="61" t="s">
        <v>68</v>
      </c>
      <c r="K25" s="55" t="s">
        <v>113</v>
      </c>
      <c r="L25" s="60" t="s">
        <v>66</v>
      </c>
      <c r="M25" s="60" t="s">
        <v>66</v>
      </c>
      <c r="N25" s="61" t="s">
        <v>113</v>
      </c>
      <c r="O25" s="356"/>
    </row>
    <row r="26" spans="1:15" ht="16.5" customHeight="1">
      <c r="A26" s="379"/>
      <c r="B26" s="364"/>
      <c r="C26" s="351"/>
      <c r="D26" s="119">
        <v>3</v>
      </c>
      <c r="E26" s="63">
        <v>0.5069444444444444</v>
      </c>
      <c r="F26" s="64" t="s">
        <v>67</v>
      </c>
      <c r="G26" s="65">
        <v>3</v>
      </c>
      <c r="H26" s="66" t="s">
        <v>92</v>
      </c>
      <c r="I26" s="67">
        <v>0</v>
      </c>
      <c r="J26" s="68" t="s">
        <v>115</v>
      </c>
      <c r="K26" s="62" t="s">
        <v>37</v>
      </c>
      <c r="L26" s="64" t="s">
        <v>65</v>
      </c>
      <c r="M26" s="64" t="s">
        <v>65</v>
      </c>
      <c r="N26" s="68" t="s">
        <v>68</v>
      </c>
      <c r="O26" s="357"/>
    </row>
    <row r="27" spans="1:15" ht="16.5" customHeight="1">
      <c r="A27" s="377">
        <v>41776</v>
      </c>
      <c r="B27" s="362" t="s">
        <v>72</v>
      </c>
      <c r="C27" s="349" t="s">
        <v>95</v>
      </c>
      <c r="D27" s="109">
        <v>1</v>
      </c>
      <c r="E27" s="50">
        <v>0.3958333333333333</v>
      </c>
      <c r="F27" s="51" t="s">
        <v>47</v>
      </c>
      <c r="G27" s="52">
        <v>1</v>
      </c>
      <c r="H27" s="45" t="s">
        <v>92</v>
      </c>
      <c r="I27" s="53">
        <v>0</v>
      </c>
      <c r="J27" s="54" t="s">
        <v>99</v>
      </c>
      <c r="K27" s="49" t="s">
        <v>53</v>
      </c>
      <c r="L27" s="51" t="s">
        <v>99</v>
      </c>
      <c r="M27" s="51" t="s">
        <v>57</v>
      </c>
      <c r="N27" s="54" t="s">
        <v>53</v>
      </c>
      <c r="O27" s="352" t="s">
        <v>102</v>
      </c>
    </row>
    <row r="28" spans="1:15" ht="16.5" customHeight="1">
      <c r="A28" s="378"/>
      <c r="B28" s="363"/>
      <c r="C28" s="350"/>
      <c r="D28" s="86">
        <v>2</v>
      </c>
      <c r="E28" s="56">
        <v>0.4791666666666667</v>
      </c>
      <c r="F28" s="60" t="s">
        <v>51</v>
      </c>
      <c r="G28" s="57">
        <v>0</v>
      </c>
      <c r="H28" s="58" t="s">
        <v>92</v>
      </c>
      <c r="I28" s="59">
        <v>2</v>
      </c>
      <c r="J28" s="61" t="s">
        <v>53</v>
      </c>
      <c r="K28" s="55" t="s">
        <v>47</v>
      </c>
      <c r="L28" s="60" t="s">
        <v>99</v>
      </c>
      <c r="M28" s="60" t="s">
        <v>53</v>
      </c>
      <c r="N28" s="61" t="s">
        <v>57</v>
      </c>
      <c r="O28" s="353"/>
    </row>
    <row r="29" spans="1:15" ht="16.5" customHeight="1">
      <c r="A29" s="378"/>
      <c r="B29" s="363"/>
      <c r="C29" s="351"/>
      <c r="D29" s="87">
        <v>3</v>
      </c>
      <c r="E29" s="63">
        <v>0.5625</v>
      </c>
      <c r="F29" s="64" t="s">
        <v>49</v>
      </c>
      <c r="G29" s="57">
        <v>1</v>
      </c>
      <c r="H29" s="66" t="s">
        <v>92</v>
      </c>
      <c r="I29" s="59">
        <v>2</v>
      </c>
      <c r="J29" s="68" t="s">
        <v>57</v>
      </c>
      <c r="K29" s="62" t="s">
        <v>99</v>
      </c>
      <c r="L29" s="64" t="s">
        <v>49</v>
      </c>
      <c r="M29" s="64" t="s">
        <v>57</v>
      </c>
      <c r="N29" s="68" t="s">
        <v>99</v>
      </c>
      <c r="O29" s="354"/>
    </row>
    <row r="30" spans="1:15" ht="16.5" customHeight="1">
      <c r="A30" s="378"/>
      <c r="B30" s="363"/>
      <c r="C30" s="349" t="s">
        <v>103</v>
      </c>
      <c r="D30" s="118">
        <v>1</v>
      </c>
      <c r="E30" s="50">
        <v>0.3958333333333333</v>
      </c>
      <c r="F30" s="51" t="s">
        <v>37</v>
      </c>
      <c r="G30" s="52">
        <v>8</v>
      </c>
      <c r="H30" s="45" t="s">
        <v>92</v>
      </c>
      <c r="I30" s="53">
        <v>0</v>
      </c>
      <c r="J30" s="54" t="s">
        <v>115</v>
      </c>
      <c r="K30" s="49" t="s">
        <v>66</v>
      </c>
      <c r="L30" s="51" t="s">
        <v>65</v>
      </c>
      <c r="M30" s="51" t="s">
        <v>65</v>
      </c>
      <c r="N30" s="54" t="s">
        <v>66</v>
      </c>
      <c r="O30" s="355" t="s">
        <v>85</v>
      </c>
    </row>
    <row r="31" spans="1:15" ht="16.5" customHeight="1">
      <c r="A31" s="378"/>
      <c r="B31" s="363"/>
      <c r="C31" s="351"/>
      <c r="D31" s="119">
        <v>3</v>
      </c>
      <c r="E31" s="63">
        <v>0.5069444444444444</v>
      </c>
      <c r="F31" s="64" t="s">
        <v>65</v>
      </c>
      <c r="G31" s="65">
        <v>0</v>
      </c>
      <c r="H31" s="66" t="s">
        <v>92</v>
      </c>
      <c r="I31" s="67">
        <v>1</v>
      </c>
      <c r="J31" s="68" t="s">
        <v>116</v>
      </c>
      <c r="K31" s="62" t="s">
        <v>115</v>
      </c>
      <c r="L31" s="64" t="s">
        <v>37</v>
      </c>
      <c r="M31" s="64" t="s">
        <v>37</v>
      </c>
      <c r="N31" s="68" t="s">
        <v>115</v>
      </c>
      <c r="O31" s="357"/>
    </row>
    <row r="32" spans="1:15" ht="16.5" customHeight="1">
      <c r="A32" s="169" t="s">
        <v>129</v>
      </c>
      <c r="B32" s="163"/>
      <c r="C32" s="164" t="s">
        <v>95</v>
      </c>
      <c r="D32" s="110">
        <v>1</v>
      </c>
      <c r="E32" s="111">
        <v>0.3958333333333333</v>
      </c>
      <c r="F32" s="48" t="s">
        <v>52</v>
      </c>
      <c r="G32" s="47"/>
      <c r="H32" s="81" t="s">
        <v>92</v>
      </c>
      <c r="I32" s="112"/>
      <c r="J32" s="113" t="s">
        <v>99</v>
      </c>
      <c r="K32" s="129"/>
      <c r="L32" s="48"/>
      <c r="M32" s="48"/>
      <c r="N32" s="113"/>
      <c r="O32" s="167" t="s">
        <v>64</v>
      </c>
    </row>
    <row r="33" spans="1:15" ht="16.5" customHeight="1">
      <c r="A33" s="166">
        <v>41777</v>
      </c>
      <c r="B33" s="162" t="s">
        <v>72</v>
      </c>
      <c r="C33" s="161" t="s">
        <v>90</v>
      </c>
      <c r="D33" s="165">
        <v>2</v>
      </c>
      <c r="E33" s="74">
        <v>0.6458333333333334</v>
      </c>
      <c r="F33" s="75" t="s">
        <v>91</v>
      </c>
      <c r="G33" s="76">
        <v>2</v>
      </c>
      <c r="H33" s="77" t="s">
        <v>92</v>
      </c>
      <c r="I33" s="78">
        <v>1</v>
      </c>
      <c r="J33" s="79" t="s">
        <v>98</v>
      </c>
      <c r="K33" s="358" t="s">
        <v>55</v>
      </c>
      <c r="L33" s="359"/>
      <c r="M33" s="359"/>
      <c r="N33" s="360"/>
      <c r="O33" s="168" t="s">
        <v>82</v>
      </c>
    </row>
    <row r="34" spans="1:15" ht="16.5" customHeight="1">
      <c r="A34" s="377">
        <v>41783</v>
      </c>
      <c r="B34" s="362" t="s">
        <v>72</v>
      </c>
      <c r="C34" s="349" t="s">
        <v>95</v>
      </c>
      <c r="D34" s="109">
        <v>1</v>
      </c>
      <c r="E34" s="50">
        <v>0.3958333333333333</v>
      </c>
      <c r="F34" s="51" t="s">
        <v>50</v>
      </c>
      <c r="G34" s="52"/>
      <c r="H34" s="45" t="s">
        <v>92</v>
      </c>
      <c r="I34" s="53"/>
      <c r="J34" s="54" t="s">
        <v>99</v>
      </c>
      <c r="K34" s="49" t="s">
        <v>54</v>
      </c>
      <c r="L34" s="51" t="s">
        <v>47</v>
      </c>
      <c r="M34" s="51" t="s">
        <v>57</v>
      </c>
      <c r="N34" s="54" t="s">
        <v>54</v>
      </c>
      <c r="O34" s="352" t="s">
        <v>81</v>
      </c>
    </row>
    <row r="35" spans="1:15" ht="16.5" customHeight="1">
      <c r="A35" s="378"/>
      <c r="B35" s="363"/>
      <c r="C35" s="350"/>
      <c r="D35" s="86">
        <v>2</v>
      </c>
      <c r="E35" s="56">
        <v>0.4513888888888889</v>
      </c>
      <c r="F35" s="60" t="s">
        <v>54</v>
      </c>
      <c r="G35" s="57"/>
      <c r="H35" s="58" t="s">
        <v>92</v>
      </c>
      <c r="I35" s="59"/>
      <c r="J35" s="61" t="s">
        <v>98</v>
      </c>
      <c r="K35" s="55" t="s">
        <v>99</v>
      </c>
      <c r="L35" s="60" t="s">
        <v>96</v>
      </c>
      <c r="M35" s="60" t="s">
        <v>96</v>
      </c>
      <c r="N35" s="61" t="s">
        <v>99</v>
      </c>
      <c r="O35" s="353"/>
    </row>
    <row r="36" spans="1:15" ht="16.5" customHeight="1">
      <c r="A36" s="378"/>
      <c r="B36" s="363"/>
      <c r="C36" s="351"/>
      <c r="D36" s="87">
        <v>3</v>
      </c>
      <c r="E36" s="63">
        <v>0.5347222222222222</v>
      </c>
      <c r="F36" s="64" t="s">
        <v>47</v>
      </c>
      <c r="G36" s="65"/>
      <c r="H36" s="66" t="s">
        <v>92</v>
      </c>
      <c r="I36" s="67"/>
      <c r="J36" s="68" t="s">
        <v>54</v>
      </c>
      <c r="K36" s="62" t="s">
        <v>48</v>
      </c>
      <c r="L36" s="64" t="s">
        <v>99</v>
      </c>
      <c r="M36" s="64" t="s">
        <v>99</v>
      </c>
      <c r="N36" s="68" t="s">
        <v>48</v>
      </c>
      <c r="O36" s="354"/>
    </row>
    <row r="37" spans="1:15" ht="16.5" customHeight="1">
      <c r="A37" s="379"/>
      <c r="B37" s="364"/>
      <c r="C37" s="44" t="s">
        <v>103</v>
      </c>
      <c r="D37" s="124">
        <v>1</v>
      </c>
      <c r="E37" s="74">
        <v>0.625</v>
      </c>
      <c r="F37" s="75" t="s">
        <v>39</v>
      </c>
      <c r="G37" s="76"/>
      <c r="H37" s="77" t="s">
        <v>92</v>
      </c>
      <c r="I37" s="78"/>
      <c r="J37" s="79" t="s">
        <v>113</v>
      </c>
      <c r="K37" s="358" t="s">
        <v>55</v>
      </c>
      <c r="L37" s="359"/>
      <c r="M37" s="359"/>
      <c r="N37" s="360"/>
      <c r="O37" s="123" t="s">
        <v>82</v>
      </c>
    </row>
    <row r="38" spans="1:15" ht="16.5" customHeight="1">
      <c r="A38" s="128">
        <v>41784</v>
      </c>
      <c r="B38" s="126" t="s">
        <v>74</v>
      </c>
      <c r="C38" s="120" t="s">
        <v>95</v>
      </c>
      <c r="D38" s="110">
        <v>1</v>
      </c>
      <c r="E38" s="111">
        <v>0.3958333333333333</v>
      </c>
      <c r="F38" s="48" t="s">
        <v>49</v>
      </c>
      <c r="G38" s="47"/>
      <c r="H38" s="81" t="s">
        <v>92</v>
      </c>
      <c r="I38" s="112"/>
      <c r="J38" s="113" t="s">
        <v>91</v>
      </c>
      <c r="K38" s="391" t="s">
        <v>55</v>
      </c>
      <c r="L38" s="392"/>
      <c r="M38" s="392"/>
      <c r="N38" s="363"/>
      <c r="O38" s="97" t="s">
        <v>80</v>
      </c>
    </row>
    <row r="39" spans="1:15" ht="16.5" customHeight="1">
      <c r="A39" s="377">
        <v>41790</v>
      </c>
      <c r="B39" s="365" t="s">
        <v>72</v>
      </c>
      <c r="C39" s="135" t="s">
        <v>95</v>
      </c>
      <c r="D39" s="109">
        <v>1</v>
      </c>
      <c r="E39" s="50">
        <v>0.3958333333333333</v>
      </c>
      <c r="F39" s="51" t="s">
        <v>47</v>
      </c>
      <c r="G39" s="52"/>
      <c r="H39" s="45" t="s">
        <v>92</v>
      </c>
      <c r="I39" s="53"/>
      <c r="J39" s="54" t="s">
        <v>96</v>
      </c>
      <c r="K39" s="49" t="s">
        <v>66</v>
      </c>
      <c r="L39" s="51" t="s">
        <v>114</v>
      </c>
      <c r="M39" s="51" t="s">
        <v>114</v>
      </c>
      <c r="N39" s="54" t="s">
        <v>66</v>
      </c>
      <c r="O39" s="352" t="s">
        <v>79</v>
      </c>
    </row>
    <row r="40" spans="1:15" ht="16.5" customHeight="1">
      <c r="A40" s="378"/>
      <c r="B40" s="366"/>
      <c r="C40" s="134" t="s">
        <v>103</v>
      </c>
      <c r="D40" s="154">
        <v>2</v>
      </c>
      <c r="E40" s="111">
        <v>0.4513888888888889</v>
      </c>
      <c r="F40" s="48" t="s">
        <v>114</v>
      </c>
      <c r="G40" s="47"/>
      <c r="H40" s="81" t="s">
        <v>92</v>
      </c>
      <c r="I40" s="112"/>
      <c r="J40" s="113" t="s">
        <v>116</v>
      </c>
      <c r="K40" s="62" t="s">
        <v>96</v>
      </c>
      <c r="L40" s="81" t="s">
        <v>70</v>
      </c>
      <c r="M40" s="65" t="s">
        <v>101</v>
      </c>
      <c r="N40" s="68" t="s">
        <v>96</v>
      </c>
      <c r="O40" s="354"/>
    </row>
    <row r="41" spans="1:15" ht="16.5" customHeight="1">
      <c r="A41" s="378"/>
      <c r="B41" s="366"/>
      <c r="C41" s="346" t="s">
        <v>103</v>
      </c>
      <c r="D41" s="118">
        <v>1</v>
      </c>
      <c r="E41" s="50">
        <v>0.3958333333333333</v>
      </c>
      <c r="F41" s="51" t="s">
        <v>37</v>
      </c>
      <c r="G41" s="52"/>
      <c r="H41" s="45" t="s">
        <v>92</v>
      </c>
      <c r="I41" s="53"/>
      <c r="J41" s="54" t="s">
        <v>113</v>
      </c>
      <c r="K41" s="49" t="s">
        <v>38</v>
      </c>
      <c r="L41" s="51" t="s">
        <v>115</v>
      </c>
      <c r="M41" s="51" t="s">
        <v>115</v>
      </c>
      <c r="N41" s="54" t="s">
        <v>65</v>
      </c>
      <c r="O41" s="355" t="s">
        <v>85</v>
      </c>
    </row>
    <row r="42" spans="1:15" ht="16.5" customHeight="1">
      <c r="A42" s="378"/>
      <c r="B42" s="366"/>
      <c r="C42" s="348"/>
      <c r="D42" s="119">
        <v>2</v>
      </c>
      <c r="E42" s="63">
        <v>0.4513888888888889</v>
      </c>
      <c r="F42" s="64" t="s">
        <v>65</v>
      </c>
      <c r="G42" s="65"/>
      <c r="H42" s="66" t="s">
        <v>92</v>
      </c>
      <c r="I42" s="67"/>
      <c r="J42" s="68" t="s">
        <v>115</v>
      </c>
      <c r="K42" s="132" t="s">
        <v>37</v>
      </c>
      <c r="L42" s="102" t="s">
        <v>113</v>
      </c>
      <c r="M42" s="102" t="s">
        <v>113</v>
      </c>
      <c r="N42" s="117" t="s">
        <v>68</v>
      </c>
      <c r="O42" s="356"/>
    </row>
    <row r="43" spans="1:15" ht="16.5" customHeight="1">
      <c r="A43" s="378"/>
      <c r="B43" s="366"/>
      <c r="C43" s="346" t="s">
        <v>94</v>
      </c>
      <c r="D43" s="107">
        <v>1</v>
      </c>
      <c r="E43" s="50">
        <v>0.3958333333333333</v>
      </c>
      <c r="F43" s="51" t="s">
        <v>117</v>
      </c>
      <c r="G43" s="52"/>
      <c r="H43" s="45" t="s">
        <v>92</v>
      </c>
      <c r="I43" s="53"/>
      <c r="J43" s="54" t="s">
        <v>58</v>
      </c>
      <c r="K43" s="49" t="s">
        <v>62</v>
      </c>
      <c r="L43" s="51" t="s">
        <v>60</v>
      </c>
      <c r="M43" s="51" t="s">
        <v>60</v>
      </c>
      <c r="N43" s="54" t="s">
        <v>62</v>
      </c>
      <c r="O43" s="355" t="s">
        <v>59</v>
      </c>
    </row>
    <row r="44" spans="1:15" ht="16.5" customHeight="1">
      <c r="A44" s="379"/>
      <c r="B44" s="374"/>
      <c r="C44" s="361"/>
      <c r="D44" s="108">
        <v>2</v>
      </c>
      <c r="E44" s="63">
        <v>0.4513888888888889</v>
      </c>
      <c r="F44" s="64" t="s">
        <v>62</v>
      </c>
      <c r="G44" s="65"/>
      <c r="H44" s="66" t="s">
        <v>92</v>
      </c>
      <c r="I44" s="67"/>
      <c r="J44" s="68" t="s">
        <v>60</v>
      </c>
      <c r="K44" s="62" t="s">
        <v>117</v>
      </c>
      <c r="L44" s="64" t="s">
        <v>58</v>
      </c>
      <c r="M44" s="64" t="s">
        <v>58</v>
      </c>
      <c r="N44" s="68" t="s">
        <v>117</v>
      </c>
      <c r="O44" s="357"/>
    </row>
    <row r="45" spans="1:15" ht="16.5" customHeight="1">
      <c r="A45" s="393" t="s">
        <v>75</v>
      </c>
      <c r="B45" s="372" t="s">
        <v>72</v>
      </c>
      <c r="C45" s="367" t="s">
        <v>103</v>
      </c>
      <c r="D45" s="118">
        <v>1</v>
      </c>
      <c r="E45" s="50">
        <v>0.3958333333333333</v>
      </c>
      <c r="F45" s="51" t="s">
        <v>114</v>
      </c>
      <c r="G45" s="52"/>
      <c r="H45" s="45" t="s">
        <v>92</v>
      </c>
      <c r="I45" s="53"/>
      <c r="J45" s="54" t="s">
        <v>68</v>
      </c>
      <c r="K45" s="49" t="s">
        <v>66</v>
      </c>
      <c r="L45" s="51" t="s">
        <v>115</v>
      </c>
      <c r="M45" s="51" t="s">
        <v>115</v>
      </c>
      <c r="N45" s="54" t="s">
        <v>66</v>
      </c>
      <c r="O45" s="355" t="s">
        <v>35</v>
      </c>
    </row>
    <row r="46" spans="1:15" ht="16.5" customHeight="1">
      <c r="A46" s="394"/>
      <c r="B46" s="390"/>
      <c r="C46" s="369"/>
      <c r="D46" s="155">
        <v>2</v>
      </c>
      <c r="E46" s="82">
        <v>0.4513888888888889</v>
      </c>
      <c r="F46" s="70" t="s">
        <v>35</v>
      </c>
      <c r="G46" s="83"/>
      <c r="H46" s="84" t="s">
        <v>92</v>
      </c>
      <c r="I46" s="85"/>
      <c r="J46" s="71" t="s">
        <v>115</v>
      </c>
      <c r="K46" s="69" t="s">
        <v>114</v>
      </c>
      <c r="L46" s="70" t="s">
        <v>37</v>
      </c>
      <c r="M46" s="70" t="s">
        <v>37</v>
      </c>
      <c r="N46" s="71" t="s">
        <v>114</v>
      </c>
      <c r="O46" s="356"/>
    </row>
    <row r="47" spans="1:15" ht="16.5" customHeight="1">
      <c r="A47" s="394"/>
      <c r="B47" s="390"/>
      <c r="C47" s="133" t="s">
        <v>94</v>
      </c>
      <c r="D47" s="107">
        <v>1</v>
      </c>
      <c r="E47" s="50">
        <v>0.3958333333333333</v>
      </c>
      <c r="F47" s="51" t="s">
        <v>117</v>
      </c>
      <c r="G47" s="52"/>
      <c r="H47" s="45" t="s">
        <v>92</v>
      </c>
      <c r="I47" s="53"/>
      <c r="J47" s="54" t="s">
        <v>61</v>
      </c>
      <c r="K47" s="49" t="s">
        <v>113</v>
      </c>
      <c r="L47" s="51" t="s">
        <v>65</v>
      </c>
      <c r="M47" s="51" t="s">
        <v>65</v>
      </c>
      <c r="N47" s="54" t="s">
        <v>113</v>
      </c>
      <c r="O47" s="355" t="s">
        <v>63</v>
      </c>
    </row>
    <row r="48" spans="1:15" ht="16.5" customHeight="1">
      <c r="A48" s="395"/>
      <c r="B48" s="373"/>
      <c r="C48" s="136" t="s">
        <v>103</v>
      </c>
      <c r="D48" s="156">
        <v>2</v>
      </c>
      <c r="E48" s="115">
        <v>0.4513888888888889</v>
      </c>
      <c r="F48" s="102" t="s">
        <v>65</v>
      </c>
      <c r="G48" s="106"/>
      <c r="H48" s="99" t="s">
        <v>92</v>
      </c>
      <c r="I48" s="116"/>
      <c r="J48" s="117" t="s">
        <v>113</v>
      </c>
      <c r="K48" s="132" t="s">
        <v>117</v>
      </c>
      <c r="L48" s="102" t="s">
        <v>61</v>
      </c>
      <c r="M48" s="102" t="s">
        <v>61</v>
      </c>
      <c r="N48" s="117" t="s">
        <v>117</v>
      </c>
      <c r="O48" s="357"/>
    </row>
    <row r="49" spans="1:15" ht="16.5" customHeight="1">
      <c r="A49" s="370" t="s">
        <v>76</v>
      </c>
      <c r="B49" s="372" t="s">
        <v>72</v>
      </c>
      <c r="C49" s="367" t="s">
        <v>94</v>
      </c>
      <c r="D49" s="107">
        <v>1</v>
      </c>
      <c r="E49" s="50">
        <v>0.3958333333333333</v>
      </c>
      <c r="F49" s="51" t="s">
        <v>58</v>
      </c>
      <c r="G49" s="52"/>
      <c r="H49" s="45" t="s">
        <v>92</v>
      </c>
      <c r="I49" s="53"/>
      <c r="J49" s="54" t="s">
        <v>61</v>
      </c>
      <c r="K49" s="49" t="s">
        <v>93</v>
      </c>
      <c r="L49" s="51" t="s">
        <v>60</v>
      </c>
      <c r="M49" s="51" t="s">
        <v>60</v>
      </c>
      <c r="N49" s="54" t="s">
        <v>93</v>
      </c>
      <c r="O49" s="355" t="s">
        <v>84</v>
      </c>
    </row>
    <row r="50" spans="1:15" ht="16.5" customHeight="1">
      <c r="A50" s="371"/>
      <c r="B50" s="373"/>
      <c r="C50" s="368"/>
      <c r="D50" s="108">
        <v>2</v>
      </c>
      <c r="E50" s="63">
        <v>0.4513888888888889</v>
      </c>
      <c r="F50" s="64" t="s">
        <v>93</v>
      </c>
      <c r="G50" s="65"/>
      <c r="H50" s="66" t="s">
        <v>92</v>
      </c>
      <c r="I50" s="67"/>
      <c r="J50" s="68" t="s">
        <v>60</v>
      </c>
      <c r="K50" s="62" t="s">
        <v>58</v>
      </c>
      <c r="L50" s="64" t="s">
        <v>61</v>
      </c>
      <c r="M50" s="64" t="s">
        <v>61</v>
      </c>
      <c r="N50" s="68" t="s">
        <v>58</v>
      </c>
      <c r="O50" s="357"/>
    </row>
    <row r="51" spans="1:15" ht="16.5" customHeight="1">
      <c r="A51" s="127" t="s">
        <v>78</v>
      </c>
      <c r="B51" s="125" t="s">
        <v>72</v>
      </c>
      <c r="C51" s="121" t="s">
        <v>94</v>
      </c>
      <c r="D51" s="122">
        <v>1</v>
      </c>
      <c r="E51" s="74">
        <v>0.3958333333333333</v>
      </c>
      <c r="F51" s="75" t="s">
        <v>117</v>
      </c>
      <c r="G51" s="76"/>
      <c r="H51" s="77" t="s">
        <v>92</v>
      </c>
      <c r="I51" s="78"/>
      <c r="J51" s="79" t="s">
        <v>62</v>
      </c>
      <c r="K51" s="391" t="s">
        <v>55</v>
      </c>
      <c r="L51" s="392"/>
      <c r="M51" s="392"/>
      <c r="N51" s="363"/>
      <c r="O51" s="123" t="s">
        <v>62</v>
      </c>
    </row>
    <row r="52" spans="1:15" ht="16.5" customHeight="1">
      <c r="A52" s="370" t="s">
        <v>77</v>
      </c>
      <c r="B52" s="372" t="s">
        <v>72</v>
      </c>
      <c r="C52" s="367" t="s">
        <v>94</v>
      </c>
      <c r="D52" s="107">
        <v>1</v>
      </c>
      <c r="E52" s="50">
        <v>0.3958333333333333</v>
      </c>
      <c r="F52" s="51" t="s">
        <v>58</v>
      </c>
      <c r="G52" s="52"/>
      <c r="H52" s="45" t="s">
        <v>92</v>
      </c>
      <c r="I52" s="53"/>
      <c r="J52" s="54" t="s">
        <v>60</v>
      </c>
      <c r="K52" s="49" t="s">
        <v>93</v>
      </c>
      <c r="L52" s="51" t="s">
        <v>62</v>
      </c>
      <c r="M52" s="51" t="s">
        <v>62</v>
      </c>
      <c r="N52" s="54" t="s">
        <v>93</v>
      </c>
      <c r="O52" s="355" t="s">
        <v>59</v>
      </c>
    </row>
    <row r="53" spans="1:15" ht="16.5" customHeight="1">
      <c r="A53" s="371"/>
      <c r="B53" s="373"/>
      <c r="C53" s="368"/>
      <c r="D53" s="108">
        <v>2</v>
      </c>
      <c r="E53" s="63">
        <v>0.4513888888888889</v>
      </c>
      <c r="F53" s="64" t="s">
        <v>93</v>
      </c>
      <c r="G53" s="65"/>
      <c r="H53" s="66" t="s">
        <v>92</v>
      </c>
      <c r="I53" s="67"/>
      <c r="J53" s="68" t="s">
        <v>62</v>
      </c>
      <c r="K53" s="62" t="s">
        <v>58</v>
      </c>
      <c r="L53" s="64" t="s">
        <v>60</v>
      </c>
      <c r="M53" s="64" t="s">
        <v>60</v>
      </c>
      <c r="N53" s="68" t="s">
        <v>58</v>
      </c>
      <c r="O53" s="357"/>
    </row>
    <row r="54" spans="1:15" ht="16.5" customHeight="1">
      <c r="A54" s="127" t="s">
        <v>64</v>
      </c>
      <c r="B54" s="125"/>
      <c r="C54" s="121" t="s">
        <v>94</v>
      </c>
      <c r="D54" s="122"/>
      <c r="E54" s="74">
        <v>0.3958333333333333</v>
      </c>
      <c r="F54" s="75" t="s">
        <v>93</v>
      </c>
      <c r="G54" s="76"/>
      <c r="H54" s="77" t="s">
        <v>92</v>
      </c>
      <c r="I54" s="78"/>
      <c r="J54" s="79" t="s">
        <v>61</v>
      </c>
      <c r="K54" s="73"/>
      <c r="L54" s="75"/>
      <c r="M54" s="75"/>
      <c r="N54" s="79"/>
      <c r="O54" s="80"/>
    </row>
    <row r="55" spans="1:3" ht="16.5" customHeight="1">
      <c r="A55" s="93"/>
      <c r="B55" s="95"/>
      <c r="C55" s="95"/>
    </row>
  </sheetData>
  <sheetProtection/>
  <mergeCells count="67">
    <mergeCell ref="A21:A26"/>
    <mergeCell ref="K37:N37"/>
    <mergeCell ref="K38:N38"/>
    <mergeCell ref="O34:O36"/>
    <mergeCell ref="O2:O3"/>
    <mergeCell ref="A27:A31"/>
    <mergeCell ref="B27:B31"/>
    <mergeCell ref="O30:O31"/>
    <mergeCell ref="O4:O5"/>
    <mergeCell ref="A9:A11"/>
    <mergeCell ref="O52:O53"/>
    <mergeCell ref="O45:O46"/>
    <mergeCell ref="A39:A44"/>
    <mergeCell ref="O41:O42"/>
    <mergeCell ref="K51:N51"/>
    <mergeCell ref="O47:O48"/>
    <mergeCell ref="A45:A48"/>
    <mergeCell ref="B45:B48"/>
    <mergeCell ref="B52:B53"/>
    <mergeCell ref="C52:C53"/>
    <mergeCell ref="A2:A3"/>
    <mergeCell ref="D2:D3"/>
    <mergeCell ref="E2:E3"/>
    <mergeCell ref="F2:J3"/>
    <mergeCell ref="K2:N2"/>
    <mergeCell ref="A4:A5"/>
    <mergeCell ref="C4:C5"/>
    <mergeCell ref="B4:B5"/>
    <mergeCell ref="B6:B8"/>
    <mergeCell ref="K14:N14"/>
    <mergeCell ref="A49:A50"/>
    <mergeCell ref="O49:O50"/>
    <mergeCell ref="O43:O44"/>
    <mergeCell ref="B9:B11"/>
    <mergeCell ref="A34:A37"/>
    <mergeCell ref="B34:B37"/>
    <mergeCell ref="A12:A20"/>
    <mergeCell ref="A6:A8"/>
    <mergeCell ref="C49:C50"/>
    <mergeCell ref="C45:C46"/>
    <mergeCell ref="A52:A53"/>
    <mergeCell ref="C43:C44"/>
    <mergeCell ref="C41:C42"/>
    <mergeCell ref="B49:B50"/>
    <mergeCell ref="B39:B44"/>
    <mergeCell ref="B21:B26"/>
    <mergeCell ref="C30:C31"/>
    <mergeCell ref="O15:O17"/>
    <mergeCell ref="B12:B20"/>
    <mergeCell ref="O12:O13"/>
    <mergeCell ref="O27:O29"/>
    <mergeCell ref="O39:O40"/>
    <mergeCell ref="C15:C17"/>
    <mergeCell ref="C12:C14"/>
    <mergeCell ref="C9:C11"/>
    <mergeCell ref="O9:O11"/>
    <mergeCell ref="C21:C23"/>
    <mergeCell ref="O21:O23"/>
    <mergeCell ref="C6:C7"/>
    <mergeCell ref="C18:C20"/>
    <mergeCell ref="C34:C36"/>
    <mergeCell ref="C27:C29"/>
    <mergeCell ref="C24:C26"/>
    <mergeCell ref="O6:O8"/>
    <mergeCell ref="O24:O26"/>
    <mergeCell ref="O18:O20"/>
    <mergeCell ref="K33:N33"/>
  </mergeCells>
  <conditionalFormatting sqref="F30:I54 F24:F28 F4:F22 G4:G29 I4:I29 H4:H22 H24:H28">
    <cfRule type="cellIs" priority="7" dxfId="0" operator="equal" stopIfTrue="1">
      <formula>""</formula>
    </cfRule>
  </conditionalFormatting>
  <conditionalFormatting sqref="F30:I54 F24:F28 F4:F22 G4:G29 I4:I29 H4:H22 H24:H28">
    <cfRule type="cellIs" priority="1" dxfId="0" operator="equal" stopIfTrue="1">
      <formula>""</formula>
    </cfRule>
  </conditionalFormatting>
  <printOptions/>
  <pageMargins left="0.31496062992125984" right="0.11811023622047245" top="0.35433070866141736" bottom="0.35433070866141736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1"/>
  <sheetViews>
    <sheetView zoomScalePageLayoutView="0" workbookViewId="0" topLeftCell="A1">
      <selection activeCell="G8" sqref="G8"/>
    </sheetView>
  </sheetViews>
  <sheetFormatPr defaultColWidth="9.00390625" defaultRowHeight="13.5"/>
  <cols>
    <col min="1" max="1" width="9.00390625" style="149" customWidth="1"/>
    <col min="2" max="2" width="3.75390625" style="150" customWidth="1"/>
    <col min="3" max="3" width="11.875" style="151" customWidth="1"/>
    <col min="4" max="4" width="9.00390625" style="0" customWidth="1"/>
    <col min="5" max="5" width="9.00390625" style="149" customWidth="1"/>
    <col min="6" max="6" width="3.75390625" style="150" customWidth="1"/>
    <col min="7" max="7" width="11.875" style="151" customWidth="1"/>
    <col min="9" max="9" width="9.00390625" style="149" customWidth="1"/>
    <col min="10" max="10" width="3.75390625" style="150" customWidth="1"/>
    <col min="11" max="11" width="11.875" style="151" customWidth="1"/>
    <col min="13" max="13" width="9.00390625" style="0" customWidth="1"/>
    <col min="14" max="14" width="3.75390625" style="0" customWidth="1"/>
    <col min="15" max="15" width="11.875" style="0" customWidth="1"/>
    <col min="16" max="16" width="9.00390625" style="0" customWidth="1"/>
    <col min="17" max="17" width="11.75390625" style="0" customWidth="1"/>
  </cols>
  <sheetData>
    <row r="1" spans="1:12" ht="13.5" customHeight="1">
      <c r="A1" s="398" t="s">
        <v>16</v>
      </c>
      <c r="B1" s="399"/>
      <c r="C1" s="399"/>
      <c r="D1" s="400"/>
      <c r="E1" s="398" t="s">
        <v>17</v>
      </c>
      <c r="F1" s="399"/>
      <c r="G1" s="399"/>
      <c r="H1" s="400"/>
      <c r="I1" s="398" t="s">
        <v>18</v>
      </c>
      <c r="J1" s="399"/>
      <c r="K1" s="399"/>
      <c r="L1" s="400"/>
    </row>
    <row r="2" spans="1:12" ht="13.5" customHeight="1">
      <c r="A2" s="137"/>
      <c r="B2" s="138"/>
      <c r="C2" s="139"/>
      <c r="D2" s="140"/>
      <c r="E2" s="157"/>
      <c r="F2" s="158"/>
      <c r="G2" s="159"/>
      <c r="H2" s="160"/>
      <c r="I2" s="141"/>
      <c r="J2" s="138"/>
      <c r="K2" s="139"/>
      <c r="L2" s="140"/>
    </row>
    <row r="3" spans="1:12" ht="13.5" customHeight="1">
      <c r="A3" s="137"/>
      <c r="B3" s="138"/>
      <c r="C3" s="139"/>
      <c r="D3" s="140"/>
      <c r="E3" s="141"/>
      <c r="F3" s="138"/>
      <c r="G3" s="139"/>
      <c r="H3" s="140"/>
      <c r="I3" s="141"/>
      <c r="J3" s="138"/>
      <c r="K3" s="139"/>
      <c r="L3" s="140"/>
    </row>
    <row r="4" spans="1:12" ht="13.5">
      <c r="A4" s="137"/>
      <c r="B4" s="142"/>
      <c r="C4" s="143"/>
      <c r="D4" s="144"/>
      <c r="E4" s="137"/>
      <c r="F4" s="142"/>
      <c r="G4" s="143"/>
      <c r="H4" s="144"/>
      <c r="I4" s="137"/>
      <c r="J4" s="142"/>
      <c r="K4" s="143"/>
      <c r="L4" s="144"/>
    </row>
    <row r="5" spans="1:12" ht="13.5">
      <c r="A5" s="137"/>
      <c r="B5" s="142"/>
      <c r="C5" s="143"/>
      <c r="D5" s="144"/>
      <c r="E5" s="137"/>
      <c r="F5" s="142"/>
      <c r="G5" s="143"/>
      <c r="H5" s="144"/>
      <c r="I5" s="137"/>
      <c r="J5" s="142"/>
      <c r="K5" s="143"/>
      <c r="L5" s="144"/>
    </row>
    <row r="6" spans="1:12" ht="13.5">
      <c r="A6" s="137"/>
      <c r="B6" s="142"/>
      <c r="C6" s="143"/>
      <c r="D6" s="144"/>
      <c r="E6" s="137"/>
      <c r="F6" s="142"/>
      <c r="G6" s="143"/>
      <c r="H6" s="144"/>
      <c r="I6" s="137"/>
      <c r="J6" s="142"/>
      <c r="K6" s="143"/>
      <c r="L6" s="144"/>
    </row>
    <row r="7" spans="1:12" ht="13.5">
      <c r="A7" s="137"/>
      <c r="B7" s="142"/>
      <c r="C7" s="143"/>
      <c r="D7" s="144"/>
      <c r="E7" s="137"/>
      <c r="F7" s="142"/>
      <c r="G7" s="143"/>
      <c r="H7" s="144"/>
      <c r="I7" s="137"/>
      <c r="J7" s="142"/>
      <c r="K7" s="143"/>
      <c r="L7" s="144"/>
    </row>
    <row r="8" spans="1:12" ht="13.5">
      <c r="A8" s="137"/>
      <c r="B8" s="142"/>
      <c r="C8" s="143"/>
      <c r="D8" s="144"/>
      <c r="E8" s="137"/>
      <c r="F8" s="142"/>
      <c r="G8" s="143"/>
      <c r="H8" s="144"/>
      <c r="I8" s="137"/>
      <c r="J8" s="142"/>
      <c r="K8" s="143"/>
      <c r="L8" s="144"/>
    </row>
    <row r="9" spans="1:12" ht="13.5">
      <c r="A9" s="137"/>
      <c r="B9" s="142"/>
      <c r="C9" s="143"/>
      <c r="D9" s="144"/>
      <c r="E9" s="137"/>
      <c r="F9" s="142"/>
      <c r="G9" s="143"/>
      <c r="H9" s="144"/>
      <c r="I9" s="137"/>
      <c r="J9" s="142"/>
      <c r="K9" s="143"/>
      <c r="L9" s="144"/>
    </row>
    <row r="10" spans="1:12" ht="13.5">
      <c r="A10" s="137"/>
      <c r="B10" s="142"/>
      <c r="C10" s="143"/>
      <c r="D10" s="144"/>
      <c r="E10" s="137"/>
      <c r="F10" s="142"/>
      <c r="G10" s="143"/>
      <c r="H10" s="144"/>
      <c r="I10" s="137"/>
      <c r="J10" s="142"/>
      <c r="K10" s="143"/>
      <c r="L10" s="144"/>
    </row>
    <row r="11" spans="1:12" ht="13.5">
      <c r="A11" s="137"/>
      <c r="B11" s="142"/>
      <c r="C11" s="143"/>
      <c r="D11" s="144"/>
      <c r="E11" s="137"/>
      <c r="F11" s="142"/>
      <c r="G11" s="143"/>
      <c r="H11" s="144"/>
      <c r="I11" s="137"/>
      <c r="J11" s="142"/>
      <c r="K11" s="143"/>
      <c r="L11" s="144"/>
    </row>
    <row r="12" spans="1:12" ht="13.5">
      <c r="A12" s="137"/>
      <c r="B12" s="142"/>
      <c r="C12" s="143"/>
      <c r="D12" s="144"/>
      <c r="E12" s="137"/>
      <c r="F12" s="142"/>
      <c r="G12" s="143"/>
      <c r="H12" s="144"/>
      <c r="I12" s="137"/>
      <c r="J12" s="142"/>
      <c r="K12" s="143"/>
      <c r="L12" s="144"/>
    </row>
    <row r="13" spans="1:12" ht="13.5">
      <c r="A13" s="137"/>
      <c r="B13" s="142"/>
      <c r="C13" s="143"/>
      <c r="D13" s="144"/>
      <c r="E13" s="137"/>
      <c r="F13" s="142"/>
      <c r="G13" s="143"/>
      <c r="H13" s="144"/>
      <c r="I13" s="137"/>
      <c r="J13" s="142"/>
      <c r="K13" s="143"/>
      <c r="L13" s="144"/>
    </row>
    <row r="14" spans="1:12" ht="13.5">
      <c r="A14" s="137"/>
      <c r="B14" s="142"/>
      <c r="C14" s="143"/>
      <c r="D14" s="144"/>
      <c r="E14" s="137"/>
      <c r="F14" s="142"/>
      <c r="G14" s="143"/>
      <c r="H14" s="144"/>
      <c r="I14" s="137"/>
      <c r="J14" s="142"/>
      <c r="K14" s="143"/>
      <c r="L14" s="144"/>
    </row>
    <row r="15" spans="1:12" ht="13.5">
      <c r="A15" s="145"/>
      <c r="B15" s="146"/>
      <c r="C15" s="147"/>
      <c r="D15" s="148"/>
      <c r="E15" s="145"/>
      <c r="F15" s="146"/>
      <c r="G15" s="147"/>
      <c r="H15" s="148"/>
      <c r="I15" s="145"/>
      <c r="J15" s="146"/>
      <c r="K15" s="147"/>
      <c r="L15" s="148"/>
    </row>
    <row r="17" spans="1:16" ht="14.25">
      <c r="A17" s="398" t="s">
        <v>121</v>
      </c>
      <c r="B17" s="399"/>
      <c r="C17" s="399"/>
      <c r="D17" s="400"/>
      <c r="E17" s="398" t="s">
        <v>20</v>
      </c>
      <c r="F17" s="399"/>
      <c r="G17" s="399"/>
      <c r="H17" s="400"/>
      <c r="I17" s="398" t="s">
        <v>21</v>
      </c>
      <c r="J17" s="399"/>
      <c r="K17" s="399"/>
      <c r="L17" s="400"/>
      <c r="M17" s="398" t="s">
        <v>22</v>
      </c>
      <c r="N17" s="399"/>
      <c r="O17" s="399"/>
      <c r="P17" s="400"/>
    </row>
    <row r="18" spans="1:16" ht="14.25">
      <c r="A18" s="137"/>
      <c r="B18" s="138"/>
      <c r="C18" s="139"/>
      <c r="D18" s="140"/>
      <c r="E18" s="141"/>
      <c r="F18" s="138"/>
      <c r="G18" s="139"/>
      <c r="H18" s="140"/>
      <c r="I18" s="141"/>
      <c r="J18" s="138"/>
      <c r="K18" s="143"/>
      <c r="L18" s="144"/>
      <c r="M18" s="141"/>
      <c r="N18" s="138"/>
      <c r="O18" s="143"/>
      <c r="P18" s="144"/>
    </row>
    <row r="19" spans="1:16" ht="14.25">
      <c r="A19" s="137"/>
      <c r="B19" s="138"/>
      <c r="C19" s="139"/>
      <c r="D19" s="140"/>
      <c r="E19" s="141"/>
      <c r="F19" s="138"/>
      <c r="G19" s="139"/>
      <c r="H19" s="140"/>
      <c r="I19" s="141"/>
      <c r="J19" s="138"/>
      <c r="K19" s="143"/>
      <c r="L19" s="144"/>
      <c r="M19" s="141"/>
      <c r="N19" s="138"/>
      <c r="O19" s="143"/>
      <c r="P19" s="144"/>
    </row>
    <row r="20" spans="1:16" ht="13.5">
      <c r="A20" s="137"/>
      <c r="B20" s="142"/>
      <c r="C20" s="143"/>
      <c r="D20" s="144"/>
      <c r="E20" s="137"/>
      <c r="F20" s="142"/>
      <c r="G20" s="143"/>
      <c r="H20" s="144"/>
      <c r="I20" s="137"/>
      <c r="J20" s="142"/>
      <c r="K20" s="143"/>
      <c r="L20" s="144"/>
      <c r="M20" s="137"/>
      <c r="N20" s="142"/>
      <c r="O20" s="143"/>
      <c r="P20" s="144"/>
    </row>
    <row r="21" spans="1:16" ht="13.5">
      <c r="A21" s="137"/>
      <c r="B21" s="142"/>
      <c r="C21" s="143"/>
      <c r="D21" s="144"/>
      <c r="E21" s="137"/>
      <c r="F21" s="142"/>
      <c r="G21" s="143"/>
      <c r="H21" s="144"/>
      <c r="I21" s="137"/>
      <c r="J21" s="142"/>
      <c r="K21" s="143"/>
      <c r="L21" s="144"/>
      <c r="M21" s="137"/>
      <c r="N21" s="142"/>
      <c r="O21" s="143"/>
      <c r="P21" s="144"/>
    </row>
    <row r="22" spans="1:16" ht="13.5">
      <c r="A22" s="137"/>
      <c r="B22" s="142"/>
      <c r="C22" s="143"/>
      <c r="D22" s="144"/>
      <c r="E22" s="137"/>
      <c r="F22" s="142"/>
      <c r="G22" s="143"/>
      <c r="H22" s="144"/>
      <c r="I22" s="137"/>
      <c r="J22" s="142"/>
      <c r="K22" s="143"/>
      <c r="L22" s="144"/>
      <c r="M22" s="137"/>
      <c r="N22" s="142"/>
      <c r="O22" s="143"/>
      <c r="P22" s="144"/>
    </row>
    <row r="23" spans="1:16" ht="13.5">
      <c r="A23" s="137"/>
      <c r="B23" s="142"/>
      <c r="C23" s="143"/>
      <c r="D23" s="144"/>
      <c r="E23" s="137"/>
      <c r="F23" s="142"/>
      <c r="G23" s="143"/>
      <c r="H23" s="144"/>
      <c r="I23" s="137"/>
      <c r="J23" s="142"/>
      <c r="K23" s="143"/>
      <c r="L23" s="144"/>
      <c r="M23" s="137"/>
      <c r="N23" s="142"/>
      <c r="O23" s="143"/>
      <c r="P23" s="144"/>
    </row>
    <row r="24" spans="1:16" ht="13.5">
      <c r="A24" s="137"/>
      <c r="B24" s="142"/>
      <c r="C24" s="143"/>
      <c r="D24" s="144"/>
      <c r="E24" s="137"/>
      <c r="F24" s="142"/>
      <c r="G24" s="143"/>
      <c r="H24" s="144"/>
      <c r="I24" s="137"/>
      <c r="J24" s="142"/>
      <c r="K24" s="143"/>
      <c r="L24" s="144"/>
      <c r="M24" s="137"/>
      <c r="N24" s="142"/>
      <c r="O24" s="143"/>
      <c r="P24" s="144"/>
    </row>
    <row r="25" spans="1:16" ht="13.5">
      <c r="A25" s="137"/>
      <c r="B25" s="142"/>
      <c r="C25" s="143"/>
      <c r="D25" s="144"/>
      <c r="E25" s="137"/>
      <c r="F25" s="142"/>
      <c r="G25" s="143"/>
      <c r="H25" s="144"/>
      <c r="I25" s="137"/>
      <c r="J25" s="142"/>
      <c r="K25" s="143"/>
      <c r="L25" s="144"/>
      <c r="M25" s="137"/>
      <c r="N25" s="142"/>
      <c r="O25" s="143"/>
      <c r="P25" s="144"/>
    </row>
    <row r="26" spans="1:16" ht="13.5">
      <c r="A26" s="137"/>
      <c r="B26" s="142"/>
      <c r="C26" s="143"/>
      <c r="D26" s="144"/>
      <c r="E26" s="137"/>
      <c r="F26" s="142"/>
      <c r="G26" s="143"/>
      <c r="H26" s="144"/>
      <c r="I26" s="137"/>
      <c r="J26" s="142"/>
      <c r="K26" s="143"/>
      <c r="L26" s="144"/>
      <c r="M26" s="137"/>
      <c r="N26" s="142"/>
      <c r="O26" s="143"/>
      <c r="P26" s="144"/>
    </row>
    <row r="27" spans="1:16" ht="13.5">
      <c r="A27" s="137"/>
      <c r="B27" s="142"/>
      <c r="C27" s="143"/>
      <c r="D27" s="144"/>
      <c r="E27" s="137"/>
      <c r="F27" s="142"/>
      <c r="G27" s="143"/>
      <c r="H27" s="144"/>
      <c r="I27" s="137"/>
      <c r="J27" s="142"/>
      <c r="K27" s="143"/>
      <c r="L27" s="144"/>
      <c r="M27" s="137"/>
      <c r="N27" s="142"/>
      <c r="O27" s="143"/>
      <c r="P27" s="144"/>
    </row>
    <row r="28" spans="1:16" ht="13.5">
      <c r="A28" s="137"/>
      <c r="B28" s="142"/>
      <c r="C28" s="143"/>
      <c r="D28" s="144"/>
      <c r="E28" s="137"/>
      <c r="F28" s="142"/>
      <c r="G28" s="143"/>
      <c r="H28" s="144"/>
      <c r="I28" s="137"/>
      <c r="J28" s="142"/>
      <c r="K28" s="143"/>
      <c r="L28" s="144"/>
      <c r="M28" s="137"/>
      <c r="N28" s="142"/>
      <c r="O28" s="143"/>
      <c r="P28" s="144"/>
    </row>
    <row r="29" spans="1:16" ht="13.5">
      <c r="A29" s="137"/>
      <c r="B29" s="142"/>
      <c r="C29" s="143"/>
      <c r="D29" s="144"/>
      <c r="E29" s="137"/>
      <c r="F29" s="142"/>
      <c r="G29" s="143"/>
      <c r="H29" s="144"/>
      <c r="I29" s="137"/>
      <c r="J29" s="142"/>
      <c r="K29" s="143"/>
      <c r="L29" s="144"/>
      <c r="M29" s="137"/>
      <c r="N29" s="142"/>
      <c r="O29" s="143"/>
      <c r="P29" s="144"/>
    </row>
    <row r="30" spans="1:16" ht="13.5">
      <c r="A30" s="137"/>
      <c r="B30" s="142"/>
      <c r="C30" s="143"/>
      <c r="D30" s="144"/>
      <c r="E30" s="137"/>
      <c r="F30" s="142"/>
      <c r="G30" s="143"/>
      <c r="H30" s="144"/>
      <c r="I30" s="137"/>
      <c r="J30" s="142"/>
      <c r="K30" s="143"/>
      <c r="L30" s="144"/>
      <c r="M30" s="137"/>
      <c r="N30" s="142"/>
      <c r="O30" s="143"/>
      <c r="P30" s="144"/>
    </row>
    <row r="31" spans="1:16" ht="13.5">
      <c r="A31" s="145"/>
      <c r="B31" s="146"/>
      <c r="C31" s="147"/>
      <c r="D31" s="148"/>
      <c r="E31" s="145"/>
      <c r="F31" s="146"/>
      <c r="G31" s="147"/>
      <c r="H31" s="148"/>
      <c r="I31" s="145"/>
      <c r="J31" s="146"/>
      <c r="K31" s="147"/>
      <c r="L31" s="148"/>
      <c r="M31" s="145"/>
      <c r="N31" s="146"/>
      <c r="O31" s="147"/>
      <c r="P31" s="148"/>
    </row>
  </sheetData>
  <sheetProtection/>
  <mergeCells count="7">
    <mergeCell ref="M17:P17"/>
    <mergeCell ref="A1:D1"/>
    <mergeCell ref="E1:H1"/>
    <mergeCell ref="I1:L1"/>
    <mergeCell ref="A17:D17"/>
    <mergeCell ref="E17:H17"/>
    <mergeCell ref="I17:L17"/>
  </mergeCells>
  <printOptions/>
  <pageMargins left="0.7" right="0.7" top="0.75" bottom="0.75" header="0.3" footer="0.3"/>
  <pageSetup horizontalDpi="600" verticalDpi="600" orientation="portrait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1">
      <selection activeCell="D22" sqref="D22"/>
    </sheetView>
  </sheetViews>
  <sheetFormatPr defaultColWidth="9.00390625" defaultRowHeight="13.5"/>
  <cols>
    <col min="1" max="1" width="9.25390625" style="149" bestFit="1" customWidth="1"/>
    <col min="2" max="2" width="3.75390625" style="150" customWidth="1"/>
    <col min="3" max="3" width="11.875" style="151" customWidth="1"/>
    <col min="4" max="4" width="9.00390625" style="0" customWidth="1"/>
    <col min="5" max="5" width="9.00390625" style="149" customWidth="1"/>
    <col min="6" max="6" width="3.75390625" style="150" customWidth="1"/>
    <col min="7" max="7" width="11.875" style="151" customWidth="1"/>
    <col min="9" max="9" width="9.00390625" style="149" customWidth="1"/>
    <col min="10" max="10" width="3.75390625" style="150" customWidth="1"/>
    <col min="11" max="11" width="11.875" style="151" customWidth="1"/>
    <col min="13" max="13" width="3.75390625" style="0" customWidth="1"/>
    <col min="14" max="14" width="11.875" style="0" customWidth="1"/>
    <col min="16" max="16" width="3.75390625" style="0" customWidth="1"/>
    <col min="17" max="17" width="11.75390625" style="0" customWidth="1"/>
  </cols>
  <sheetData>
    <row r="1" spans="1:12" ht="13.5" customHeight="1">
      <c r="A1" s="398" t="s">
        <v>122</v>
      </c>
      <c r="B1" s="399"/>
      <c r="C1" s="399"/>
      <c r="D1" s="400"/>
      <c r="E1" s="398" t="s">
        <v>24</v>
      </c>
      <c r="F1" s="399"/>
      <c r="G1" s="399"/>
      <c r="H1" s="400"/>
      <c r="I1" s="398" t="s">
        <v>25</v>
      </c>
      <c r="J1" s="399"/>
      <c r="K1" s="399"/>
      <c r="L1" s="400"/>
    </row>
    <row r="2" spans="1:12" ht="13.5" customHeight="1">
      <c r="A2" s="137"/>
      <c r="B2" s="138"/>
      <c r="C2" s="139"/>
      <c r="D2" s="140"/>
      <c r="E2" s="141">
        <v>41769</v>
      </c>
      <c r="F2" s="152" t="s">
        <v>125</v>
      </c>
      <c r="G2" s="139" t="s">
        <v>126</v>
      </c>
      <c r="H2" s="140" t="s">
        <v>120</v>
      </c>
      <c r="I2" s="141"/>
      <c r="J2" s="138"/>
      <c r="K2" s="139"/>
      <c r="L2" s="140"/>
    </row>
    <row r="3" spans="1:12" ht="13.5" customHeight="1">
      <c r="A3" s="137"/>
      <c r="B3" s="138"/>
      <c r="C3" s="139"/>
      <c r="D3" s="140"/>
      <c r="E3" s="141">
        <v>41770</v>
      </c>
      <c r="F3" s="152" t="s">
        <v>127</v>
      </c>
      <c r="G3" s="139" t="s">
        <v>128</v>
      </c>
      <c r="H3" s="140" t="s">
        <v>120</v>
      </c>
      <c r="I3" s="141"/>
      <c r="J3" s="138"/>
      <c r="K3" s="139"/>
      <c r="L3" s="140"/>
    </row>
    <row r="4" spans="1:12" ht="13.5">
      <c r="A4" s="137"/>
      <c r="B4" s="142"/>
      <c r="C4" s="143"/>
      <c r="D4" s="144"/>
      <c r="E4" s="137"/>
      <c r="F4" s="142"/>
      <c r="G4" s="143"/>
      <c r="H4" s="144"/>
      <c r="I4" s="137"/>
      <c r="J4" s="142"/>
      <c r="K4" s="143"/>
      <c r="L4" s="144"/>
    </row>
    <row r="5" spans="1:12" ht="13.5">
      <c r="A5" s="137"/>
      <c r="B5" s="142"/>
      <c r="C5" s="143"/>
      <c r="D5" s="144"/>
      <c r="E5" s="137"/>
      <c r="F5" s="142"/>
      <c r="G5" s="143"/>
      <c r="H5" s="144"/>
      <c r="I5" s="137"/>
      <c r="J5" s="142"/>
      <c r="K5" s="143"/>
      <c r="L5" s="144"/>
    </row>
    <row r="6" spans="1:12" ht="13.5">
      <c r="A6" s="137"/>
      <c r="B6" s="142"/>
      <c r="C6" s="143"/>
      <c r="D6" s="144"/>
      <c r="E6" s="137"/>
      <c r="F6" s="142"/>
      <c r="G6" s="143"/>
      <c r="H6" s="144"/>
      <c r="I6" s="137"/>
      <c r="J6" s="142"/>
      <c r="K6" s="143"/>
      <c r="L6" s="144"/>
    </row>
    <row r="7" spans="1:12" ht="13.5">
      <c r="A7" s="137"/>
      <c r="B7" s="142"/>
      <c r="C7" s="143"/>
      <c r="D7" s="144"/>
      <c r="E7" s="137"/>
      <c r="F7" s="142"/>
      <c r="G7" s="143"/>
      <c r="H7" s="144"/>
      <c r="I7" s="137"/>
      <c r="J7" s="142"/>
      <c r="K7" s="143"/>
      <c r="L7" s="144"/>
    </row>
    <row r="8" spans="1:12" ht="13.5">
      <c r="A8" s="137"/>
      <c r="B8" s="142"/>
      <c r="C8" s="143"/>
      <c r="D8" s="144"/>
      <c r="E8" s="137"/>
      <c r="F8" s="142"/>
      <c r="G8" s="143"/>
      <c r="H8" s="144"/>
      <c r="I8" s="137"/>
      <c r="J8" s="142"/>
      <c r="K8" s="143"/>
      <c r="L8" s="144"/>
    </row>
    <row r="9" spans="1:12" ht="13.5">
      <c r="A9" s="137"/>
      <c r="B9" s="142"/>
      <c r="C9" s="143"/>
      <c r="D9" s="144"/>
      <c r="E9" s="137"/>
      <c r="F9" s="142"/>
      <c r="G9" s="143"/>
      <c r="H9" s="144"/>
      <c r="I9" s="137"/>
      <c r="J9" s="142"/>
      <c r="K9" s="143"/>
      <c r="L9" s="144"/>
    </row>
    <row r="10" spans="1:12" ht="13.5">
      <c r="A10" s="137"/>
      <c r="B10" s="142"/>
      <c r="C10" s="143"/>
      <c r="D10" s="144"/>
      <c r="E10" s="137"/>
      <c r="F10" s="142"/>
      <c r="G10" s="143"/>
      <c r="H10" s="144"/>
      <c r="I10" s="137"/>
      <c r="J10" s="142"/>
      <c r="K10" s="143"/>
      <c r="L10" s="144"/>
    </row>
    <row r="11" spans="1:12" ht="13.5">
      <c r="A11" s="137"/>
      <c r="B11" s="142"/>
      <c r="C11" s="143"/>
      <c r="D11" s="144"/>
      <c r="E11" s="137"/>
      <c r="F11" s="142"/>
      <c r="G11" s="143"/>
      <c r="H11" s="144"/>
      <c r="I11" s="137"/>
      <c r="J11" s="142"/>
      <c r="K11" s="143"/>
      <c r="L11" s="144"/>
    </row>
    <row r="12" spans="1:12" ht="13.5">
      <c r="A12" s="137"/>
      <c r="B12" s="142"/>
      <c r="C12" s="143"/>
      <c r="D12" s="144"/>
      <c r="E12" s="137"/>
      <c r="F12" s="142"/>
      <c r="G12" s="143"/>
      <c r="H12" s="144"/>
      <c r="I12" s="137"/>
      <c r="J12" s="142"/>
      <c r="K12" s="143"/>
      <c r="L12" s="144"/>
    </row>
    <row r="13" spans="1:12" ht="13.5">
      <c r="A13" s="137"/>
      <c r="B13" s="142"/>
      <c r="C13" s="143"/>
      <c r="D13" s="144"/>
      <c r="E13" s="137"/>
      <c r="F13" s="142"/>
      <c r="G13" s="143"/>
      <c r="H13" s="144"/>
      <c r="I13" s="137"/>
      <c r="J13" s="142"/>
      <c r="K13" s="143"/>
      <c r="L13" s="144"/>
    </row>
    <row r="14" spans="1:12" ht="13.5">
      <c r="A14" s="137"/>
      <c r="B14" s="142"/>
      <c r="C14" s="143"/>
      <c r="D14" s="144"/>
      <c r="E14" s="137"/>
      <c r="F14" s="142"/>
      <c r="G14" s="143"/>
      <c r="H14" s="144"/>
      <c r="I14" s="137"/>
      <c r="J14" s="142"/>
      <c r="K14" s="143"/>
      <c r="L14" s="144"/>
    </row>
    <row r="15" spans="1:12" ht="13.5">
      <c r="A15" s="145"/>
      <c r="B15" s="146"/>
      <c r="C15" s="147"/>
      <c r="D15" s="148"/>
      <c r="E15" s="145"/>
      <c r="F15" s="146"/>
      <c r="G15" s="147"/>
      <c r="H15" s="148"/>
      <c r="I15" s="145"/>
      <c r="J15" s="146"/>
      <c r="K15" s="147"/>
      <c r="L15" s="148"/>
    </row>
    <row r="17" spans="1:12" ht="14.25">
      <c r="A17" s="398" t="s">
        <v>26</v>
      </c>
      <c r="B17" s="399"/>
      <c r="C17" s="399"/>
      <c r="D17" s="400"/>
      <c r="E17" s="398" t="s">
        <v>27</v>
      </c>
      <c r="F17" s="399"/>
      <c r="G17" s="399"/>
      <c r="H17" s="400"/>
      <c r="I17" s="398" t="s">
        <v>28</v>
      </c>
      <c r="J17" s="399"/>
      <c r="K17" s="399"/>
      <c r="L17" s="400"/>
    </row>
    <row r="18" spans="1:12" ht="14.25">
      <c r="A18" s="137">
        <v>41769</v>
      </c>
      <c r="B18" s="153" t="s">
        <v>123</v>
      </c>
      <c r="C18" s="139" t="s">
        <v>124</v>
      </c>
      <c r="D18" s="140" t="s">
        <v>120</v>
      </c>
      <c r="E18" s="141"/>
      <c r="F18" s="138"/>
      <c r="G18" s="139"/>
      <c r="H18" s="140"/>
      <c r="I18" s="141"/>
      <c r="J18" s="138"/>
      <c r="K18" s="143"/>
      <c r="L18" s="144"/>
    </row>
    <row r="19" spans="1:12" ht="14.25">
      <c r="A19" s="137"/>
      <c r="B19" s="138"/>
      <c r="C19" s="139"/>
      <c r="D19" s="140"/>
      <c r="E19" s="141"/>
      <c r="F19" s="138"/>
      <c r="G19" s="139"/>
      <c r="H19" s="140"/>
      <c r="I19" s="141"/>
      <c r="J19" s="138"/>
      <c r="K19" s="143"/>
      <c r="L19" s="144"/>
    </row>
    <row r="20" spans="1:12" ht="13.5">
      <c r="A20" s="137"/>
      <c r="B20" s="142"/>
      <c r="C20" s="143"/>
      <c r="D20" s="144"/>
      <c r="E20" s="137"/>
      <c r="F20" s="142"/>
      <c r="G20" s="143"/>
      <c r="H20" s="144"/>
      <c r="I20" s="137"/>
      <c r="J20" s="142"/>
      <c r="K20" s="143"/>
      <c r="L20" s="144"/>
    </row>
    <row r="21" spans="1:12" ht="13.5">
      <c r="A21" s="137"/>
      <c r="B21" s="142"/>
      <c r="C21" s="143"/>
      <c r="D21" s="144"/>
      <c r="E21" s="137"/>
      <c r="F21" s="142"/>
      <c r="G21" s="143"/>
      <c r="H21" s="144"/>
      <c r="I21" s="137"/>
      <c r="J21" s="142"/>
      <c r="K21" s="143"/>
      <c r="L21" s="144"/>
    </row>
    <row r="22" spans="1:12" ht="13.5">
      <c r="A22" s="137"/>
      <c r="B22" s="142"/>
      <c r="C22" s="143"/>
      <c r="D22" s="144"/>
      <c r="E22" s="137"/>
      <c r="F22" s="142"/>
      <c r="G22" s="143"/>
      <c r="H22" s="144"/>
      <c r="I22" s="137"/>
      <c r="J22" s="142"/>
      <c r="K22" s="143"/>
      <c r="L22" s="144"/>
    </row>
    <row r="23" spans="1:12" ht="13.5">
      <c r="A23" s="137"/>
      <c r="B23" s="142"/>
      <c r="C23" s="143"/>
      <c r="D23" s="144"/>
      <c r="E23" s="137"/>
      <c r="F23" s="142"/>
      <c r="G23" s="143"/>
      <c r="H23" s="144"/>
      <c r="I23" s="137"/>
      <c r="J23" s="142"/>
      <c r="K23" s="143"/>
      <c r="L23" s="144"/>
    </row>
    <row r="24" spans="1:12" ht="13.5">
      <c r="A24" s="137"/>
      <c r="B24" s="142"/>
      <c r="C24" s="143"/>
      <c r="D24" s="144"/>
      <c r="E24" s="137"/>
      <c r="F24" s="142"/>
      <c r="G24" s="143"/>
      <c r="H24" s="144"/>
      <c r="I24" s="137"/>
      <c r="J24" s="142"/>
      <c r="K24" s="143"/>
      <c r="L24" s="144"/>
    </row>
    <row r="25" spans="1:12" ht="13.5">
      <c r="A25" s="137"/>
      <c r="B25" s="142"/>
      <c r="C25" s="143"/>
      <c r="D25" s="144"/>
      <c r="E25" s="137"/>
      <c r="F25" s="142"/>
      <c r="G25" s="143"/>
      <c r="H25" s="144"/>
      <c r="I25" s="137"/>
      <c r="J25" s="142"/>
      <c r="K25" s="143"/>
      <c r="L25" s="144"/>
    </row>
    <row r="26" spans="1:12" ht="13.5">
      <c r="A26" s="137"/>
      <c r="B26" s="142"/>
      <c r="C26" s="143"/>
      <c r="D26" s="144"/>
      <c r="E26" s="137"/>
      <c r="F26" s="142"/>
      <c r="G26" s="143"/>
      <c r="H26" s="144"/>
      <c r="I26" s="137"/>
      <c r="J26" s="142"/>
      <c r="K26" s="143"/>
      <c r="L26" s="144"/>
    </row>
    <row r="27" spans="1:12" ht="13.5">
      <c r="A27" s="137"/>
      <c r="B27" s="142"/>
      <c r="C27" s="143"/>
      <c r="D27" s="144"/>
      <c r="E27" s="137"/>
      <c r="F27" s="142"/>
      <c r="G27" s="143"/>
      <c r="H27" s="144"/>
      <c r="I27" s="137"/>
      <c r="J27" s="142"/>
      <c r="K27" s="143"/>
      <c r="L27" s="144"/>
    </row>
    <row r="28" spans="1:12" ht="13.5">
      <c r="A28" s="137"/>
      <c r="B28" s="142"/>
      <c r="C28" s="143"/>
      <c r="D28" s="144"/>
      <c r="E28" s="137"/>
      <c r="F28" s="142"/>
      <c r="G28" s="143"/>
      <c r="H28" s="144"/>
      <c r="I28" s="137"/>
      <c r="J28" s="142"/>
      <c r="K28" s="143"/>
      <c r="L28" s="144"/>
    </row>
    <row r="29" spans="1:12" ht="13.5">
      <c r="A29" s="137"/>
      <c r="B29" s="142"/>
      <c r="C29" s="143"/>
      <c r="D29" s="144"/>
      <c r="E29" s="137"/>
      <c r="F29" s="142"/>
      <c r="G29" s="143"/>
      <c r="H29" s="144"/>
      <c r="I29" s="137"/>
      <c r="J29" s="142"/>
      <c r="K29" s="143"/>
      <c r="L29" s="144"/>
    </row>
    <row r="30" spans="1:12" ht="13.5">
      <c r="A30" s="137"/>
      <c r="B30" s="142"/>
      <c r="C30" s="143"/>
      <c r="D30" s="144"/>
      <c r="E30" s="137"/>
      <c r="F30" s="142"/>
      <c r="G30" s="143"/>
      <c r="H30" s="144"/>
      <c r="I30" s="137"/>
      <c r="J30" s="142"/>
      <c r="K30" s="143"/>
      <c r="L30" s="144"/>
    </row>
    <row r="31" spans="1:12" ht="13.5">
      <c r="A31" s="145"/>
      <c r="B31" s="146"/>
      <c r="C31" s="147"/>
      <c r="D31" s="148"/>
      <c r="E31" s="145"/>
      <c r="F31" s="146"/>
      <c r="G31" s="147"/>
      <c r="H31" s="148"/>
      <c r="I31" s="145"/>
      <c r="J31" s="146"/>
      <c r="K31" s="147"/>
      <c r="L31" s="148"/>
    </row>
  </sheetData>
  <sheetProtection/>
  <mergeCells count="6">
    <mergeCell ref="A1:D1"/>
    <mergeCell ref="E1:H1"/>
    <mergeCell ref="I1:L1"/>
    <mergeCell ref="A17:D17"/>
    <mergeCell ref="E17:H17"/>
    <mergeCell ref="I17:L17"/>
  </mergeCells>
  <printOptions/>
  <pageMargins left="0.7" right="0.7" top="0.75" bottom="0.75" header="0.3" footer="0.3"/>
  <pageSetup horizontalDpi="600" verticalDpi="600" orientation="portrait" paperSize="9" scale="88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1">
      <selection activeCell="F6" sqref="F6"/>
    </sheetView>
  </sheetViews>
  <sheetFormatPr defaultColWidth="9.00390625" defaultRowHeight="13.5"/>
  <cols>
    <col min="1" max="1" width="9.00390625" style="149" customWidth="1"/>
    <col min="2" max="2" width="3.75390625" style="150" customWidth="1"/>
    <col min="3" max="3" width="11.875" style="151" customWidth="1"/>
    <col min="4" max="4" width="9.00390625" style="0" customWidth="1"/>
    <col min="5" max="5" width="9.00390625" style="149" customWidth="1"/>
    <col min="6" max="6" width="3.75390625" style="150" customWidth="1"/>
    <col min="7" max="7" width="11.875" style="151" customWidth="1"/>
    <col min="9" max="9" width="9.00390625" style="149" customWidth="1"/>
    <col min="10" max="10" width="3.75390625" style="150" customWidth="1"/>
    <col min="11" max="11" width="11.875" style="151" customWidth="1"/>
    <col min="13" max="13" width="3.75390625" style="0" customWidth="1"/>
    <col min="14" max="14" width="11.875" style="0" customWidth="1"/>
    <col min="16" max="16" width="3.75390625" style="0" customWidth="1"/>
    <col min="17" max="17" width="11.75390625" style="0" customWidth="1"/>
  </cols>
  <sheetData>
    <row r="1" spans="1:12" ht="13.5" customHeight="1">
      <c r="A1" s="398" t="s">
        <v>29</v>
      </c>
      <c r="B1" s="399"/>
      <c r="C1" s="399"/>
      <c r="D1" s="400"/>
      <c r="E1" s="398" t="s">
        <v>118</v>
      </c>
      <c r="F1" s="399"/>
      <c r="G1" s="399"/>
      <c r="H1" s="400"/>
      <c r="I1" s="398" t="s">
        <v>31</v>
      </c>
      <c r="J1" s="399"/>
      <c r="K1" s="399"/>
      <c r="L1" s="400"/>
    </row>
    <row r="2" spans="1:12" ht="13.5" customHeight="1">
      <c r="A2" s="137"/>
      <c r="B2" s="138"/>
      <c r="C2" s="139"/>
      <c r="D2" s="140"/>
      <c r="E2" s="141">
        <v>41755</v>
      </c>
      <c r="F2" s="152">
        <v>10</v>
      </c>
      <c r="G2" s="139" t="s">
        <v>119</v>
      </c>
      <c r="H2" s="140" t="s">
        <v>120</v>
      </c>
      <c r="I2" s="141"/>
      <c r="J2" s="138"/>
      <c r="K2" s="139"/>
      <c r="L2" s="140"/>
    </row>
    <row r="3" spans="1:12" ht="13.5" customHeight="1">
      <c r="A3" s="137"/>
      <c r="B3" s="138"/>
      <c r="C3" s="139"/>
      <c r="D3" s="140"/>
      <c r="E3" s="141"/>
      <c r="F3" s="138"/>
      <c r="G3" s="139"/>
      <c r="H3" s="140"/>
      <c r="I3" s="141"/>
      <c r="J3" s="138"/>
      <c r="K3" s="139"/>
      <c r="L3" s="140"/>
    </row>
    <row r="4" spans="1:12" ht="13.5">
      <c r="A4" s="137"/>
      <c r="B4" s="142"/>
      <c r="C4" s="143"/>
      <c r="D4" s="144"/>
      <c r="E4" s="137"/>
      <c r="F4" s="142"/>
      <c r="G4" s="143"/>
      <c r="H4" s="144"/>
      <c r="I4" s="137"/>
      <c r="J4" s="142"/>
      <c r="K4" s="143"/>
      <c r="L4" s="144"/>
    </row>
    <row r="5" spans="1:12" ht="13.5">
      <c r="A5" s="137"/>
      <c r="B5" s="142"/>
      <c r="C5" s="143"/>
      <c r="D5" s="144"/>
      <c r="E5" s="137"/>
      <c r="F5" s="142"/>
      <c r="G5" s="143"/>
      <c r="H5" s="144"/>
      <c r="I5" s="137"/>
      <c r="J5" s="142"/>
      <c r="K5" s="143"/>
      <c r="L5" s="144"/>
    </row>
    <row r="6" spans="1:12" ht="13.5">
      <c r="A6" s="137"/>
      <c r="B6" s="142"/>
      <c r="C6" s="143"/>
      <c r="D6" s="144"/>
      <c r="E6" s="137"/>
      <c r="F6" s="142"/>
      <c r="G6" s="143"/>
      <c r="H6" s="144"/>
      <c r="I6" s="137"/>
      <c r="J6" s="142"/>
      <c r="K6" s="143"/>
      <c r="L6" s="144"/>
    </row>
    <row r="7" spans="1:12" ht="13.5">
      <c r="A7" s="137"/>
      <c r="B7" s="142"/>
      <c r="C7" s="143"/>
      <c r="D7" s="144"/>
      <c r="E7" s="137"/>
      <c r="F7" s="142"/>
      <c r="G7" s="143"/>
      <c r="H7" s="144"/>
      <c r="I7" s="137"/>
      <c r="J7" s="142"/>
      <c r="K7" s="143"/>
      <c r="L7" s="144"/>
    </row>
    <row r="8" spans="1:12" ht="13.5">
      <c r="A8" s="137"/>
      <c r="B8" s="142"/>
      <c r="C8" s="143"/>
      <c r="D8" s="144"/>
      <c r="E8" s="137"/>
      <c r="F8" s="142"/>
      <c r="G8" s="143"/>
      <c r="H8" s="144"/>
      <c r="I8" s="137"/>
      <c r="J8" s="142"/>
      <c r="K8" s="143"/>
      <c r="L8" s="144"/>
    </row>
    <row r="9" spans="1:12" ht="13.5">
      <c r="A9" s="137"/>
      <c r="B9" s="142"/>
      <c r="C9" s="143"/>
      <c r="D9" s="144"/>
      <c r="E9" s="137"/>
      <c r="F9" s="142"/>
      <c r="G9" s="143"/>
      <c r="H9" s="144"/>
      <c r="I9" s="137"/>
      <c r="J9" s="142"/>
      <c r="K9" s="143"/>
      <c r="L9" s="144"/>
    </row>
    <row r="10" spans="1:12" ht="13.5">
      <c r="A10" s="137"/>
      <c r="B10" s="142"/>
      <c r="C10" s="143"/>
      <c r="D10" s="144"/>
      <c r="E10" s="137"/>
      <c r="F10" s="142"/>
      <c r="G10" s="143"/>
      <c r="H10" s="144"/>
      <c r="I10" s="137"/>
      <c r="J10" s="142"/>
      <c r="K10" s="143"/>
      <c r="L10" s="144"/>
    </row>
    <row r="11" spans="1:12" ht="13.5">
      <c r="A11" s="137"/>
      <c r="B11" s="142"/>
      <c r="C11" s="143"/>
      <c r="D11" s="144"/>
      <c r="E11" s="137"/>
      <c r="F11" s="142"/>
      <c r="G11" s="143"/>
      <c r="H11" s="144"/>
      <c r="I11" s="137"/>
      <c r="J11" s="142"/>
      <c r="K11" s="143"/>
      <c r="L11" s="144"/>
    </row>
    <row r="12" spans="1:12" ht="13.5">
      <c r="A12" s="137"/>
      <c r="B12" s="142"/>
      <c r="C12" s="143"/>
      <c r="D12" s="144"/>
      <c r="E12" s="137"/>
      <c r="F12" s="142"/>
      <c r="G12" s="143"/>
      <c r="H12" s="144"/>
      <c r="I12" s="137"/>
      <c r="J12" s="142"/>
      <c r="K12" s="143"/>
      <c r="L12" s="144"/>
    </row>
    <row r="13" spans="1:12" ht="13.5">
      <c r="A13" s="137"/>
      <c r="B13" s="142"/>
      <c r="C13" s="143"/>
      <c r="D13" s="144"/>
      <c r="E13" s="137"/>
      <c r="F13" s="142"/>
      <c r="G13" s="143"/>
      <c r="H13" s="144"/>
      <c r="I13" s="137"/>
      <c r="J13" s="142"/>
      <c r="K13" s="143"/>
      <c r="L13" s="144"/>
    </row>
    <row r="14" spans="1:12" ht="13.5">
      <c r="A14" s="137"/>
      <c r="B14" s="142"/>
      <c r="C14" s="143"/>
      <c r="D14" s="144"/>
      <c r="E14" s="137"/>
      <c r="F14" s="142"/>
      <c r="G14" s="143"/>
      <c r="H14" s="144"/>
      <c r="I14" s="137"/>
      <c r="J14" s="142"/>
      <c r="K14" s="143"/>
      <c r="L14" s="144"/>
    </row>
    <row r="15" spans="1:12" ht="13.5">
      <c r="A15" s="145"/>
      <c r="B15" s="146"/>
      <c r="C15" s="147"/>
      <c r="D15" s="148"/>
      <c r="E15" s="145"/>
      <c r="F15" s="146"/>
      <c r="G15" s="147"/>
      <c r="H15" s="148"/>
      <c r="I15" s="145"/>
      <c r="J15" s="146"/>
      <c r="K15" s="147"/>
      <c r="L15" s="148"/>
    </row>
    <row r="17" spans="1:12" ht="14.25">
      <c r="A17" s="398" t="s">
        <v>32</v>
      </c>
      <c r="B17" s="399"/>
      <c r="C17" s="399"/>
      <c r="D17" s="400"/>
      <c r="E17" s="398" t="s">
        <v>33</v>
      </c>
      <c r="F17" s="399"/>
      <c r="G17" s="399"/>
      <c r="H17" s="400"/>
      <c r="I17" s="398" t="s">
        <v>34</v>
      </c>
      <c r="J17" s="399"/>
      <c r="K17" s="399"/>
      <c r="L17" s="400"/>
    </row>
    <row r="18" spans="1:12" ht="14.25">
      <c r="A18" s="137"/>
      <c r="B18" s="138"/>
      <c r="C18" s="139"/>
      <c r="D18" s="140"/>
      <c r="E18" s="141"/>
      <c r="F18" s="138"/>
      <c r="G18" s="139"/>
      <c r="H18" s="140"/>
      <c r="I18" s="141"/>
      <c r="J18" s="138"/>
      <c r="K18" s="143"/>
      <c r="L18" s="144"/>
    </row>
    <row r="19" spans="1:12" ht="14.25">
      <c r="A19" s="137"/>
      <c r="B19" s="138"/>
      <c r="C19" s="139"/>
      <c r="D19" s="140"/>
      <c r="E19" s="141"/>
      <c r="F19" s="138"/>
      <c r="G19" s="139"/>
      <c r="H19" s="140"/>
      <c r="I19" s="141"/>
      <c r="J19" s="138"/>
      <c r="K19" s="143"/>
      <c r="L19" s="144"/>
    </row>
    <row r="20" spans="1:12" ht="13.5">
      <c r="A20" s="137"/>
      <c r="B20" s="142"/>
      <c r="C20" s="143"/>
      <c r="D20" s="144"/>
      <c r="E20" s="137"/>
      <c r="F20" s="142"/>
      <c r="G20" s="143"/>
      <c r="H20" s="144"/>
      <c r="I20" s="137"/>
      <c r="J20" s="142"/>
      <c r="K20" s="143"/>
      <c r="L20" s="144"/>
    </row>
    <row r="21" spans="1:12" ht="13.5">
      <c r="A21" s="137"/>
      <c r="B21" s="142"/>
      <c r="C21" s="143"/>
      <c r="D21" s="144"/>
      <c r="E21" s="137"/>
      <c r="F21" s="142"/>
      <c r="G21" s="143"/>
      <c r="H21" s="144"/>
      <c r="I21" s="137"/>
      <c r="J21" s="142"/>
      <c r="K21" s="143"/>
      <c r="L21" s="144"/>
    </row>
    <row r="22" spans="1:12" ht="13.5">
      <c r="A22" s="137"/>
      <c r="B22" s="142"/>
      <c r="C22" s="143"/>
      <c r="D22" s="144"/>
      <c r="E22" s="137"/>
      <c r="F22" s="142"/>
      <c r="G22" s="143"/>
      <c r="H22" s="144"/>
      <c r="I22" s="137"/>
      <c r="J22" s="142"/>
      <c r="K22" s="143"/>
      <c r="L22" s="144"/>
    </row>
    <row r="23" spans="1:12" ht="13.5">
      <c r="A23" s="137"/>
      <c r="B23" s="142"/>
      <c r="C23" s="143"/>
      <c r="D23" s="144"/>
      <c r="E23" s="137"/>
      <c r="F23" s="142"/>
      <c r="G23" s="143"/>
      <c r="H23" s="144"/>
      <c r="I23" s="137"/>
      <c r="J23" s="142"/>
      <c r="K23" s="143"/>
      <c r="L23" s="144"/>
    </row>
    <row r="24" spans="1:12" ht="13.5">
      <c r="A24" s="137"/>
      <c r="B24" s="142"/>
      <c r="C24" s="143"/>
      <c r="D24" s="144"/>
      <c r="E24" s="137"/>
      <c r="F24" s="142"/>
      <c r="G24" s="143"/>
      <c r="H24" s="144"/>
      <c r="I24" s="137"/>
      <c r="J24" s="142"/>
      <c r="K24" s="143"/>
      <c r="L24" s="144"/>
    </row>
    <row r="25" spans="1:12" ht="13.5">
      <c r="A25" s="137"/>
      <c r="B25" s="142"/>
      <c r="C25" s="143"/>
      <c r="D25" s="144"/>
      <c r="E25" s="137"/>
      <c r="F25" s="142"/>
      <c r="G25" s="143"/>
      <c r="H25" s="144"/>
      <c r="I25" s="137"/>
      <c r="J25" s="142"/>
      <c r="K25" s="143"/>
      <c r="L25" s="144"/>
    </row>
    <row r="26" spans="1:12" ht="13.5">
      <c r="A26" s="137"/>
      <c r="B26" s="142"/>
      <c r="C26" s="143"/>
      <c r="D26" s="144"/>
      <c r="E26" s="137"/>
      <c r="F26" s="142"/>
      <c r="G26" s="143"/>
      <c r="H26" s="144"/>
      <c r="I26" s="137"/>
      <c r="J26" s="142"/>
      <c r="K26" s="143"/>
      <c r="L26" s="144"/>
    </row>
    <row r="27" spans="1:12" ht="13.5">
      <c r="A27" s="137"/>
      <c r="B27" s="142"/>
      <c r="C27" s="143"/>
      <c r="D27" s="144"/>
      <c r="E27" s="137"/>
      <c r="F27" s="142"/>
      <c r="G27" s="143"/>
      <c r="H27" s="144"/>
      <c r="I27" s="137"/>
      <c r="J27" s="142"/>
      <c r="K27" s="143"/>
      <c r="L27" s="144"/>
    </row>
    <row r="28" spans="1:12" ht="13.5">
      <c r="A28" s="137"/>
      <c r="B28" s="142"/>
      <c r="C28" s="143"/>
      <c r="D28" s="144"/>
      <c r="E28" s="137"/>
      <c r="F28" s="142"/>
      <c r="G28" s="143"/>
      <c r="H28" s="144"/>
      <c r="I28" s="137"/>
      <c r="J28" s="142"/>
      <c r="K28" s="143"/>
      <c r="L28" s="144"/>
    </row>
    <row r="29" spans="1:12" ht="13.5">
      <c r="A29" s="137"/>
      <c r="B29" s="142"/>
      <c r="C29" s="143"/>
      <c r="D29" s="144"/>
      <c r="E29" s="137"/>
      <c r="F29" s="142"/>
      <c r="G29" s="143"/>
      <c r="H29" s="144"/>
      <c r="I29" s="137"/>
      <c r="J29" s="142"/>
      <c r="K29" s="143"/>
      <c r="L29" s="144"/>
    </row>
    <row r="30" spans="1:12" ht="13.5">
      <c r="A30" s="137"/>
      <c r="B30" s="142"/>
      <c r="C30" s="143"/>
      <c r="D30" s="144"/>
      <c r="E30" s="137"/>
      <c r="F30" s="142"/>
      <c r="G30" s="143"/>
      <c r="H30" s="144"/>
      <c r="I30" s="137"/>
      <c r="J30" s="142"/>
      <c r="K30" s="143"/>
      <c r="L30" s="144"/>
    </row>
    <row r="31" spans="1:12" ht="13.5">
      <c r="A31" s="145"/>
      <c r="B31" s="146"/>
      <c r="C31" s="147"/>
      <c r="D31" s="148"/>
      <c r="E31" s="145"/>
      <c r="F31" s="146"/>
      <c r="G31" s="147"/>
      <c r="H31" s="148"/>
      <c r="I31" s="145"/>
      <c r="J31" s="146"/>
      <c r="K31" s="147"/>
      <c r="L31" s="148"/>
    </row>
  </sheetData>
  <sheetProtection/>
  <mergeCells count="6">
    <mergeCell ref="A1:D1"/>
    <mergeCell ref="E1:H1"/>
    <mergeCell ref="I1:L1"/>
    <mergeCell ref="A17:D17"/>
    <mergeCell ref="E17:H17"/>
    <mergeCell ref="I17:L17"/>
  </mergeCells>
  <printOptions/>
  <pageMargins left="0.7" right="0.7" top="0.75" bottom="0.75" header="0.3" footer="0.3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S&amp;I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Yリーグ　ﾒﾝﾊﾞｰ表</dc:title>
  <dc:subject/>
  <dc:creator>igarashi</dc:creator>
  <cp:keywords/>
  <dc:description/>
  <cp:lastModifiedBy>user</cp:lastModifiedBy>
  <cp:lastPrinted>2014-05-10T22:29:43Z</cp:lastPrinted>
  <dcterms:created xsi:type="dcterms:W3CDTF">2008-01-21T02:21:42Z</dcterms:created>
  <dcterms:modified xsi:type="dcterms:W3CDTF">2014-05-20T05:32:20Z</dcterms:modified>
  <cp:category/>
  <cp:version/>
  <cp:contentType/>
  <cp:contentStatus/>
</cp:coreProperties>
</file>