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90" windowWidth="15270" windowHeight="5130" activeTab="3"/>
  </bookViews>
  <sheets>
    <sheet name="2ndＡブロック対戦表" sheetId="1" r:id="rId1"/>
    <sheet name="2ndＢブロック対戦表" sheetId="2" r:id="rId2"/>
    <sheet name="2nd全対戦" sheetId="3" r:id="rId3"/>
    <sheet name="2nd星取表" sheetId="4" r:id="rId4"/>
  </sheets>
  <definedNames>
    <definedName name="_xlnm.Print_Area" localSheetId="0">'2ndＡブロック対戦表'!$A$1:$L$38</definedName>
    <definedName name="_xlnm.Print_Area" localSheetId="1">'2ndＢブロック対戦表'!$A$1:$L$38</definedName>
    <definedName name="_xlnm.Print_Area" localSheetId="3">'2nd星取表'!#REF!</definedName>
  </definedNames>
  <calcPr fullCalcOnLoad="1"/>
</workbook>
</file>

<file path=xl/sharedStrings.xml><?xml version="1.0" encoding="utf-8"?>
<sst xmlns="http://schemas.openxmlformats.org/spreadsheetml/2006/main" count="1292" uniqueCount="105">
  <si>
    <t>Ａブロック</t>
  </si>
  <si>
    <t>勝点</t>
  </si>
  <si>
    <t>得点</t>
  </si>
  <si>
    <t>失点</t>
  </si>
  <si>
    <t>順位</t>
  </si>
  <si>
    <t>勝率</t>
  </si>
  <si>
    <t>対　　　戦　　　カ　　　ー　　　ド　</t>
  </si>
  <si>
    <t>試合日</t>
  </si>
  <si>
    <t>会　場</t>
  </si>
  <si>
    <t>第　４　審</t>
  </si>
  <si>
    <t>副　　審</t>
  </si>
  <si>
    <t>主　　審</t>
  </si>
  <si>
    <t>帯　　　　同　　　審　　　判</t>
  </si>
  <si>
    <t>Ｋ／Ｏ</t>
  </si>
  <si>
    <t>　９：００</t>
  </si>
  <si>
    <t>-</t>
  </si>
  <si>
    <t>　９：００</t>
  </si>
  <si>
    <t>１１：００</t>
  </si>
  <si>
    <t>-</t>
  </si>
  <si>
    <t>１３：００</t>
  </si>
  <si>
    <t>-</t>
  </si>
  <si>
    <t>１５：００</t>
  </si>
  <si>
    <t>-</t>
  </si>
  <si>
    <t>１１：００</t>
  </si>
  <si>
    <t>１３：００</t>
  </si>
  <si>
    <t>１５：００</t>
  </si>
  <si>
    <t>　９：００</t>
  </si>
  <si>
    <t>１１：００</t>
  </si>
  <si>
    <t>１３：００</t>
  </si>
  <si>
    <t>team  3</t>
  </si>
  <si>
    <t>team  4</t>
  </si>
  <si>
    <t>team  5</t>
  </si>
  <si>
    <t>team  6</t>
  </si>
  <si>
    <t>team  7</t>
  </si>
  <si>
    <t>team  8</t>
  </si>
  <si>
    <t>team 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</si>
  <si>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</si>
  <si>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</si>
  <si>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</si>
  <si>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</si>
  <si>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</si>
  <si>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</si>
  <si>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</si>
  <si>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</si>
  <si>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 1</t>
  </si>
  <si>
    <t>team  2</t>
  </si>
  <si>
    <t>グループ</t>
  </si>
  <si>
    <t>Ｂ</t>
  </si>
  <si>
    <t>Ａ</t>
  </si>
  <si>
    <t>勝数</t>
  </si>
  <si>
    <t>負数</t>
  </si>
  <si>
    <t>分数</t>
  </si>
  <si>
    <t>得失点</t>
  </si>
  <si>
    <t>長井南中</t>
  </si>
  <si>
    <t>米沢１中</t>
  </si>
  <si>
    <t>米沢２中</t>
  </si>
  <si>
    <t>米沢３中</t>
  </si>
  <si>
    <t>高畠１中</t>
  </si>
  <si>
    <t>川西２中</t>
  </si>
  <si>
    <t>白鷹東中</t>
  </si>
  <si>
    <t>飯豊中</t>
  </si>
  <si>
    <t>-</t>
  </si>
  <si>
    <t>Ｂブロック</t>
  </si>
  <si>
    <t>米沢７中</t>
  </si>
  <si>
    <t>米沢６中</t>
  </si>
  <si>
    <t>米沢４中</t>
  </si>
  <si>
    <t>高畠４中</t>
  </si>
  <si>
    <t>アヴァンサール</t>
  </si>
  <si>
    <t>宮内中</t>
  </si>
  <si>
    <t>ＦＣ米沢</t>
  </si>
  <si>
    <t>赤湯中</t>
  </si>
  <si>
    <t>南原中</t>
  </si>
  <si>
    <t>８月１日（日）</t>
  </si>
  <si>
    <t>１５：００</t>
  </si>
  <si>
    <t>１３：００</t>
  </si>
  <si>
    <t>９：００</t>
  </si>
  <si>
    <t>１１：００</t>
  </si>
  <si>
    <t>８月７日（土）</t>
  </si>
  <si>
    <t>９月１１日（土）</t>
  </si>
  <si>
    <t>９月１８日（土）</t>
  </si>
  <si>
    <t>９月１９日（日）</t>
  </si>
  <si>
    <t>帯同審判</t>
  </si>
  <si>
    <t>主審</t>
  </si>
  <si>
    <t>副審</t>
  </si>
  <si>
    <t>第４審</t>
  </si>
  <si>
    <t>９月４日（土）</t>
  </si>
  <si>
    <t>ＦＣ米沢</t>
  </si>
  <si>
    <t>Ａ</t>
  </si>
  <si>
    <t>松川河川敷北</t>
  </si>
  <si>
    <t>松川河川敷南</t>
  </si>
  <si>
    <t>ｱｳﾞｧﾝｻｰﾙ</t>
  </si>
  <si>
    <t>ｱｳﾞｧﾝｻｰﾙ</t>
  </si>
  <si>
    <t>ｱｳﾞｧﾝｻｰﾙ</t>
  </si>
  <si>
    <t>ｱｳﾞｧﾝｻｰﾙ</t>
  </si>
  <si>
    <t>ｱｳﾞｧﾝｻｰﾙ</t>
  </si>
  <si>
    <t>ｱｳﾞｧﾝｻｰﾙ</t>
  </si>
  <si>
    <t>-</t>
  </si>
  <si>
    <t>-</t>
  </si>
  <si>
    <t>-</t>
  </si>
  <si>
    <t>-</t>
  </si>
  <si>
    <t>ｱｳﾞｧﾝｻｰﾙ</t>
  </si>
  <si>
    <t>-</t>
  </si>
  <si>
    <t>-</t>
  </si>
  <si>
    <t>主　審</t>
  </si>
  <si>
    <t>副　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</si>
</sst>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);[Red]\(0\)"/>
    <numFmt numFmtId="17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dotted"/>
      <bottom style="medium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thin"/>
      <top style="dotted"/>
      <bottom style="thin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0" fillId="0" borderId="0" xfId="0" applyAlignment="1" applyProtection="1">
      <alignment vertical="center"/>
      <protection locked="0"/>
    </xf>
    <xf numFmtId="0" fontId="0" fillId="0" borderId="24" xfId="60" applyNumberFormat="1" applyBorder="1" applyAlignment="1" applyProtection="1">
      <alignment horizontal="center"/>
      <protection/>
    </xf>
    <xf numFmtId="0" fontId="0" fillId="0" borderId="25" xfId="60" applyNumberFormat="1" applyFont="1" applyBorder="1" applyAlignment="1" applyProtection="1">
      <alignment horizontal="center"/>
      <protection locked="0"/>
    </xf>
    <xf numFmtId="0" fontId="0" fillId="0" borderId="25" xfId="60" applyNumberFormat="1" applyBorder="1" applyAlignment="1" applyProtection="1">
      <alignment horizontal="center"/>
      <protection/>
    </xf>
    <xf numFmtId="177" fontId="0" fillId="0" borderId="26" xfId="60" applyNumberFormat="1" applyBorder="1" applyAlignment="1" applyProtection="1">
      <alignment horizontal="center"/>
      <protection locked="0"/>
    </xf>
    <xf numFmtId="177" fontId="0" fillId="0" borderId="0" xfId="60" applyNumberFormat="1" applyFont="1" applyBorder="1" applyAlignment="1" applyProtection="1">
      <alignment horizontal="center"/>
      <protection locked="0"/>
    </xf>
    <xf numFmtId="177" fontId="0" fillId="0" borderId="27" xfId="60" applyNumberFormat="1" applyBorder="1" applyAlignment="1" applyProtection="1">
      <alignment horizontal="center"/>
      <protection locked="0"/>
    </xf>
    <xf numFmtId="0" fontId="0" fillId="0" borderId="28" xfId="60" applyNumberFormat="1" applyBorder="1" applyAlignment="1" applyProtection="1">
      <alignment horizontal="center"/>
      <protection/>
    </xf>
    <xf numFmtId="177" fontId="0" fillId="0" borderId="29" xfId="60" applyNumberFormat="1" applyBorder="1" applyAlignment="1" applyProtection="1">
      <alignment horizontal="center"/>
      <protection locked="0"/>
    </xf>
    <xf numFmtId="177" fontId="0" fillId="0" borderId="30" xfId="60" applyNumberFormat="1" applyFont="1" applyBorder="1" applyAlignment="1" applyProtection="1">
      <alignment horizontal="center"/>
      <protection locked="0"/>
    </xf>
    <xf numFmtId="177" fontId="0" fillId="0" borderId="31" xfId="60" applyNumberFormat="1" applyBorder="1" applyAlignment="1" applyProtection="1">
      <alignment horizontal="center"/>
      <protection locked="0"/>
    </xf>
    <xf numFmtId="0" fontId="0" fillId="0" borderId="29" xfId="60" applyNumberFormat="1" applyBorder="1" applyAlignment="1" applyProtection="1">
      <alignment horizontal="center"/>
      <protection/>
    </xf>
    <xf numFmtId="0" fontId="0" fillId="0" borderId="30" xfId="60" applyNumberFormat="1" applyFont="1" applyBorder="1" applyAlignment="1" applyProtection="1">
      <alignment horizontal="center"/>
      <protection locked="0"/>
    </xf>
    <xf numFmtId="0" fontId="0" fillId="0" borderId="31" xfId="60" applyNumberFormat="1" applyBorder="1" applyAlignment="1" applyProtection="1">
      <alignment horizontal="center"/>
      <protection/>
    </xf>
    <xf numFmtId="0" fontId="0" fillId="0" borderId="30" xfId="60" applyNumberForma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3" fillId="0" borderId="37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40" xfId="0" applyNumberFormat="1" applyFont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49" fontId="3" fillId="0" borderId="46" xfId="0" applyNumberFormat="1" applyFont="1" applyFill="1" applyBorder="1" applyAlignment="1">
      <alignment horizontal="center" vertical="center" shrinkToFit="1"/>
    </xf>
    <xf numFmtId="49" fontId="3" fillId="0" borderId="50" xfId="0" applyNumberFormat="1" applyFont="1" applyFill="1" applyBorder="1" applyAlignment="1">
      <alignment horizontal="center"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47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3" fillId="0" borderId="51" xfId="0" applyNumberFormat="1" applyFont="1" applyFill="1" applyBorder="1" applyAlignment="1">
      <alignment horizontal="center" vertical="center" shrinkToFit="1"/>
    </xf>
    <xf numFmtId="49" fontId="3" fillId="0" borderId="54" xfId="0" applyNumberFormat="1" applyFont="1" applyFill="1" applyBorder="1" applyAlignment="1">
      <alignment horizontal="center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0" fontId="3" fillId="0" borderId="53" xfId="0" applyNumberFormat="1" applyFont="1" applyFill="1" applyBorder="1" applyAlignment="1">
      <alignment horizontal="center" vertical="center" shrinkToFit="1"/>
    </xf>
    <xf numFmtId="0" fontId="3" fillId="0" borderId="55" xfId="0" applyNumberFormat="1" applyFont="1" applyBorder="1" applyAlignment="1">
      <alignment horizontal="center" vertical="center" shrinkToFit="1"/>
    </xf>
    <xf numFmtId="0" fontId="3" fillId="0" borderId="49" xfId="0" applyNumberFormat="1" applyFont="1" applyBorder="1" applyAlignment="1">
      <alignment horizontal="center" vertical="center" shrinkToFit="1"/>
    </xf>
    <xf numFmtId="0" fontId="3" fillId="0" borderId="56" xfId="0" applyNumberFormat="1" applyFont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3" fillId="0" borderId="57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vertical="center" shrinkToFit="1"/>
    </xf>
    <xf numFmtId="0" fontId="3" fillId="0" borderId="58" xfId="0" applyNumberFormat="1" applyFont="1" applyFill="1" applyBorder="1" applyAlignment="1">
      <alignment vertical="center" shrinkToFit="1"/>
    </xf>
    <xf numFmtId="0" fontId="3" fillId="0" borderId="44" xfId="0" applyNumberFormat="1" applyFont="1" applyFill="1" applyBorder="1" applyAlignment="1">
      <alignment vertical="center" shrinkToFit="1"/>
    </xf>
    <xf numFmtId="0" fontId="3" fillId="0" borderId="19" xfId="0" applyNumberFormat="1" applyFont="1" applyFill="1" applyBorder="1" applyAlignment="1">
      <alignment vertical="center" shrinkToFit="1"/>
    </xf>
    <xf numFmtId="0" fontId="3" fillId="0" borderId="20" xfId="0" applyNumberFormat="1" applyFont="1" applyFill="1" applyBorder="1" applyAlignment="1">
      <alignment vertical="center" shrinkToFit="1"/>
    </xf>
    <xf numFmtId="0" fontId="3" fillId="0" borderId="43" xfId="0" applyNumberFormat="1" applyFont="1" applyFill="1" applyBorder="1" applyAlignment="1">
      <alignment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49" fontId="3" fillId="0" borderId="28" xfId="0" applyNumberFormat="1" applyFont="1" applyFill="1" applyBorder="1" applyAlignment="1">
      <alignment horizontal="center" vertical="center" shrinkToFit="1"/>
    </xf>
    <xf numFmtId="0" fontId="3" fillId="0" borderId="59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3" fillId="0" borderId="60" xfId="0" applyNumberFormat="1" applyFont="1" applyFill="1" applyBorder="1" applyAlignment="1">
      <alignment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61" xfId="0" applyNumberFormat="1" applyFont="1" applyFill="1" applyBorder="1" applyAlignment="1">
      <alignment horizontal="center" vertical="center" shrinkToFit="1"/>
    </xf>
    <xf numFmtId="49" fontId="3" fillId="0" borderId="55" xfId="0" applyNumberFormat="1" applyFont="1" applyFill="1" applyBorder="1" applyAlignment="1">
      <alignment horizontal="center" vertical="center" shrinkToFit="1"/>
    </xf>
    <xf numFmtId="0" fontId="3" fillId="0" borderId="55" xfId="0" applyNumberFormat="1" applyFont="1" applyFill="1" applyBorder="1" applyAlignment="1">
      <alignment horizontal="center" vertical="center" shrinkToFit="1"/>
    </xf>
    <xf numFmtId="0" fontId="3" fillId="0" borderId="62" xfId="0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vertical="center" shrinkToFit="1"/>
    </xf>
    <xf numFmtId="0" fontId="3" fillId="0" borderId="64" xfId="0" applyNumberFormat="1" applyFont="1" applyFill="1" applyBorder="1" applyAlignment="1">
      <alignment vertical="center" shrinkToFit="1"/>
    </xf>
    <xf numFmtId="0" fontId="3" fillId="0" borderId="65" xfId="0" applyNumberFormat="1" applyFont="1" applyFill="1" applyBorder="1" applyAlignment="1">
      <alignment horizontal="center" vertical="center" shrinkToFit="1"/>
    </xf>
    <xf numFmtId="0" fontId="3" fillId="0" borderId="66" xfId="0" applyNumberFormat="1" applyFont="1" applyFill="1" applyBorder="1" applyAlignment="1">
      <alignment vertical="center" shrinkToFit="1"/>
    </xf>
    <xf numFmtId="0" fontId="3" fillId="0" borderId="67" xfId="0" applyNumberFormat="1" applyFont="1" applyFill="1" applyBorder="1" applyAlignment="1">
      <alignment horizontal="center" vertical="center" shrinkToFit="1"/>
    </xf>
    <xf numFmtId="0" fontId="3" fillId="0" borderId="59" xfId="0" applyNumberFormat="1" applyFont="1" applyFill="1" applyBorder="1" applyAlignment="1">
      <alignment horizontal="center" vertical="center" shrinkToFit="1"/>
    </xf>
    <xf numFmtId="0" fontId="3" fillId="0" borderId="60" xfId="0" applyNumberFormat="1" applyFont="1" applyFill="1" applyBorder="1" applyAlignment="1">
      <alignment horizontal="center" vertical="center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0" fontId="3" fillId="0" borderId="68" xfId="0" applyNumberFormat="1" applyFont="1" applyFill="1" applyBorder="1" applyAlignment="1">
      <alignment horizontal="center" vertical="center" shrinkToFit="1"/>
    </xf>
    <xf numFmtId="0" fontId="3" fillId="0" borderId="69" xfId="0" applyNumberFormat="1" applyFont="1" applyFill="1" applyBorder="1" applyAlignment="1">
      <alignment horizontal="center" vertical="center" shrinkToFit="1"/>
    </xf>
    <xf numFmtId="0" fontId="3" fillId="0" borderId="70" xfId="0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3" fillId="0" borderId="64" xfId="0" applyNumberFormat="1" applyFont="1" applyFill="1" applyBorder="1" applyAlignment="1">
      <alignment horizontal="center" vertical="center" shrinkToFit="1"/>
    </xf>
    <xf numFmtId="0" fontId="3" fillId="0" borderId="66" xfId="0" applyNumberFormat="1" applyFont="1" applyFill="1" applyBorder="1" applyAlignment="1">
      <alignment horizontal="center" vertical="center" shrinkToFit="1"/>
    </xf>
    <xf numFmtId="0" fontId="3" fillId="0" borderId="71" xfId="0" applyNumberFormat="1" applyFont="1" applyFill="1" applyBorder="1" applyAlignment="1">
      <alignment horizontal="center" vertical="center" shrinkToFit="1"/>
    </xf>
    <xf numFmtId="0" fontId="3" fillId="0" borderId="72" xfId="0" applyNumberFormat="1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 shrinkToFit="1"/>
    </xf>
    <xf numFmtId="0" fontId="3" fillId="0" borderId="73" xfId="0" applyNumberFormat="1" applyFont="1" applyFill="1" applyBorder="1" applyAlignment="1">
      <alignment horizontal="center" vertical="center" shrinkToFit="1"/>
    </xf>
    <xf numFmtId="0" fontId="3" fillId="0" borderId="74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vertical="center" shrinkToFit="1"/>
    </xf>
    <xf numFmtId="0" fontId="4" fillId="0" borderId="42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65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 shrinkToFit="1"/>
    </xf>
    <xf numFmtId="0" fontId="4" fillId="0" borderId="59" xfId="0" applyNumberFormat="1" applyFont="1" applyFill="1" applyBorder="1" applyAlignment="1">
      <alignment horizontal="center" vertical="center" shrinkToFit="1"/>
    </xf>
    <xf numFmtId="0" fontId="4" fillId="0" borderId="60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 shrinkToFit="1"/>
    </xf>
    <xf numFmtId="0" fontId="4" fillId="0" borderId="57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vertical="center" shrinkToFit="1"/>
    </xf>
    <xf numFmtId="0" fontId="4" fillId="0" borderId="58" xfId="0" applyNumberFormat="1" applyFont="1" applyFill="1" applyBorder="1" applyAlignment="1">
      <alignment vertical="center" shrinkToFit="1"/>
    </xf>
    <xf numFmtId="0" fontId="4" fillId="0" borderId="44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vertical="center" shrinkToFit="1"/>
    </xf>
    <xf numFmtId="0" fontId="4" fillId="0" borderId="43" xfId="0" applyNumberFormat="1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59" xfId="0" applyNumberFormat="1" applyFont="1" applyFill="1" applyBorder="1" applyAlignment="1">
      <alignment vertical="center" shrinkToFit="1"/>
    </xf>
    <xf numFmtId="0" fontId="4" fillId="0" borderId="22" xfId="0" applyNumberFormat="1" applyFont="1" applyFill="1" applyBorder="1" applyAlignment="1">
      <alignment vertical="center" shrinkToFit="1"/>
    </xf>
    <xf numFmtId="0" fontId="4" fillId="0" borderId="60" xfId="0" applyNumberFormat="1" applyFont="1" applyFill="1" applyBorder="1" applyAlignment="1">
      <alignment vertical="center" shrinkToFit="1"/>
    </xf>
    <xf numFmtId="0" fontId="4" fillId="0" borderId="61" xfId="0" applyNumberFormat="1" applyFont="1" applyFill="1" applyBorder="1" applyAlignment="1">
      <alignment horizontal="center" vertical="center" shrinkToFit="1"/>
    </xf>
    <xf numFmtId="0" fontId="4" fillId="0" borderId="55" xfId="0" applyNumberFormat="1" applyFont="1" applyFill="1" applyBorder="1" applyAlignment="1">
      <alignment horizontal="center" vertical="center" shrinkToFit="1"/>
    </xf>
    <xf numFmtId="0" fontId="4" fillId="0" borderId="62" xfId="0" applyNumberFormat="1" applyFont="1" applyFill="1" applyBorder="1" applyAlignment="1">
      <alignment horizontal="center" vertical="center" shrinkToFit="1"/>
    </xf>
    <xf numFmtId="0" fontId="4" fillId="0" borderId="63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vertical="center" shrinkToFit="1"/>
    </xf>
    <xf numFmtId="0" fontId="4" fillId="0" borderId="64" xfId="0" applyNumberFormat="1" applyFont="1" applyFill="1" applyBorder="1" applyAlignment="1">
      <alignment vertical="center" shrinkToFit="1"/>
    </xf>
    <xf numFmtId="0" fontId="4" fillId="0" borderId="66" xfId="0" applyNumberFormat="1" applyFont="1" applyFill="1" applyBorder="1" applyAlignment="1">
      <alignment vertical="center" shrinkToFit="1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75" xfId="0" applyNumberFormat="1" applyFont="1" applyFill="1" applyBorder="1" applyAlignment="1">
      <alignment vertical="center" shrinkToFit="1"/>
    </xf>
    <xf numFmtId="0" fontId="4" fillId="0" borderId="76" xfId="0" applyNumberFormat="1" applyFont="1" applyFill="1" applyBorder="1" applyAlignment="1">
      <alignment vertical="center" shrinkToFit="1"/>
    </xf>
    <xf numFmtId="0" fontId="4" fillId="0" borderId="77" xfId="0" applyNumberFormat="1" applyFont="1" applyFill="1" applyBorder="1" applyAlignment="1">
      <alignment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0" fontId="4" fillId="0" borderId="69" xfId="0" applyNumberFormat="1" applyFont="1" applyFill="1" applyBorder="1" applyAlignment="1">
      <alignment horizontal="center" vertical="center" shrinkToFit="1"/>
    </xf>
    <xf numFmtId="0" fontId="4" fillId="0" borderId="70" xfId="0" applyNumberFormat="1" applyFont="1" applyFill="1" applyBorder="1" applyAlignment="1">
      <alignment horizontal="center" vertical="center" shrinkToFit="1"/>
    </xf>
    <xf numFmtId="0" fontId="4" fillId="0" borderId="63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4" fillId="0" borderId="65" xfId="0" applyNumberFormat="1" applyFont="1" applyFill="1" applyBorder="1" applyAlignment="1">
      <alignment vertical="center" shrinkToFit="1"/>
    </xf>
    <xf numFmtId="0" fontId="4" fillId="0" borderId="71" xfId="0" applyNumberFormat="1" applyFont="1" applyFill="1" applyBorder="1" applyAlignment="1">
      <alignment horizontal="center" vertical="center" shrinkToFit="1"/>
    </xf>
    <xf numFmtId="0" fontId="4" fillId="0" borderId="72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vertical="center" shrinkToFit="1"/>
    </xf>
    <xf numFmtId="0" fontId="4" fillId="0" borderId="73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3" fillId="33" borderId="78" xfId="0" applyNumberFormat="1" applyFont="1" applyFill="1" applyBorder="1" applyAlignment="1">
      <alignment horizontal="center" vertical="center" shrinkToFit="1"/>
    </xf>
    <xf numFmtId="0" fontId="3" fillId="33" borderId="79" xfId="0" applyNumberFormat="1" applyFont="1" applyFill="1" applyBorder="1" applyAlignment="1">
      <alignment horizontal="center" vertical="center" shrinkToFit="1"/>
    </xf>
    <xf numFmtId="49" fontId="3" fillId="0" borderId="78" xfId="0" applyNumberFormat="1" applyFont="1" applyFill="1" applyBorder="1" applyAlignment="1">
      <alignment horizontal="center" vertical="center" wrapText="1" shrinkToFit="1"/>
    </xf>
    <xf numFmtId="49" fontId="3" fillId="0" borderId="80" xfId="0" applyNumberFormat="1" applyFont="1" applyFill="1" applyBorder="1" applyAlignment="1">
      <alignment horizontal="center" vertical="center" wrapText="1" shrinkToFit="1"/>
    </xf>
    <xf numFmtId="49" fontId="3" fillId="0" borderId="79" xfId="0" applyNumberFormat="1" applyFont="1" applyFill="1" applyBorder="1" applyAlignment="1">
      <alignment horizontal="center" vertical="center" wrapText="1" shrinkToFit="1"/>
    </xf>
    <xf numFmtId="0" fontId="3" fillId="0" borderId="81" xfId="0" applyNumberFormat="1" applyFont="1" applyBorder="1" applyAlignment="1">
      <alignment horizontal="center" vertical="center" shrinkToFit="1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66" xfId="0" applyNumberFormat="1" applyFont="1" applyBorder="1" applyAlignment="1">
      <alignment horizontal="center" vertical="center" shrinkToFit="1"/>
    </xf>
    <xf numFmtId="0" fontId="3" fillId="0" borderId="64" xfId="0" applyNumberFormat="1" applyFont="1" applyBorder="1" applyAlignment="1">
      <alignment horizontal="center" vertical="center" shrinkToFit="1"/>
    </xf>
    <xf numFmtId="0" fontId="3" fillId="0" borderId="82" xfId="0" applyNumberFormat="1" applyFont="1" applyBorder="1" applyAlignment="1">
      <alignment horizontal="center" vertical="center" shrinkToFit="1"/>
    </xf>
    <xf numFmtId="0" fontId="3" fillId="0" borderId="63" xfId="0" applyNumberFormat="1" applyFont="1" applyBorder="1" applyAlignment="1">
      <alignment horizontal="center" vertical="center" shrinkToFit="1"/>
    </xf>
    <xf numFmtId="0" fontId="3" fillId="0" borderId="38" xfId="0" applyNumberFormat="1" applyFont="1" applyBorder="1" applyAlignment="1">
      <alignment horizontal="center" vertical="center" shrinkToFit="1"/>
    </xf>
    <xf numFmtId="0" fontId="3" fillId="0" borderId="83" xfId="0" applyNumberFormat="1" applyFont="1" applyBorder="1" applyAlignment="1">
      <alignment horizontal="center" vertical="center" shrinkToFit="1"/>
    </xf>
    <xf numFmtId="0" fontId="3" fillId="0" borderId="46" xfId="0" applyNumberFormat="1" applyFont="1" applyBorder="1" applyAlignment="1">
      <alignment horizontal="center" vertical="center" shrinkToFit="1"/>
    </xf>
    <xf numFmtId="0" fontId="3" fillId="0" borderId="48" xfId="0" applyNumberFormat="1" applyFont="1" applyBorder="1" applyAlignment="1">
      <alignment horizontal="center" vertical="center" shrinkToFit="1"/>
    </xf>
    <xf numFmtId="0" fontId="3" fillId="0" borderId="54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84" xfId="0" applyNumberFormat="1" applyFont="1" applyFill="1" applyBorder="1" applyAlignment="1">
      <alignment horizontal="center" vertical="center" shrinkToFit="1"/>
    </xf>
    <xf numFmtId="0" fontId="3" fillId="0" borderId="85" xfId="0" applyNumberFormat="1" applyFont="1" applyFill="1" applyBorder="1" applyAlignment="1">
      <alignment horizontal="center"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34" borderId="86" xfId="0" applyNumberFormat="1" applyFont="1" applyFill="1" applyBorder="1" applyAlignment="1">
      <alignment horizontal="center" vertical="center" shrinkToFit="1"/>
    </xf>
    <xf numFmtId="0" fontId="3" fillId="34" borderId="87" xfId="0" applyNumberFormat="1" applyFont="1" applyFill="1" applyBorder="1" applyAlignment="1">
      <alignment horizontal="center" vertical="center" shrinkToFit="1"/>
    </xf>
    <xf numFmtId="0" fontId="3" fillId="0" borderId="88" xfId="0" applyNumberFormat="1" applyFont="1" applyBorder="1" applyAlignment="1">
      <alignment horizontal="center" vertical="center" shrinkToFit="1"/>
    </xf>
    <xf numFmtId="0" fontId="3" fillId="0" borderId="89" xfId="0" applyNumberFormat="1" applyFont="1" applyBorder="1" applyAlignment="1">
      <alignment horizontal="center" vertical="center" shrinkToFit="1"/>
    </xf>
    <xf numFmtId="49" fontId="3" fillId="0" borderId="78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0" fontId="3" fillId="0" borderId="90" xfId="0" applyNumberFormat="1" applyFont="1" applyBorder="1" applyAlignment="1">
      <alignment horizontal="center" vertical="center" shrinkToFit="1"/>
    </xf>
    <xf numFmtId="0" fontId="3" fillId="0" borderId="91" xfId="0" applyNumberFormat="1" applyFont="1" applyBorder="1" applyAlignment="1">
      <alignment horizontal="center" vertical="center" shrinkToFit="1"/>
    </xf>
    <xf numFmtId="0" fontId="3" fillId="0" borderId="92" xfId="0" applyNumberFormat="1" applyFont="1" applyBorder="1" applyAlignment="1">
      <alignment horizontal="center" vertical="center" shrinkToFit="1"/>
    </xf>
    <xf numFmtId="0" fontId="3" fillId="0" borderId="78" xfId="0" applyNumberFormat="1" applyFont="1" applyBorder="1" applyAlignment="1">
      <alignment horizontal="center" vertical="center" shrinkToFit="1"/>
    </xf>
    <xf numFmtId="0" fontId="3" fillId="0" borderId="79" xfId="0" applyNumberFormat="1" applyFont="1" applyBorder="1" applyAlignment="1">
      <alignment horizontal="center" vertical="center" shrinkToFit="1"/>
    </xf>
    <xf numFmtId="0" fontId="3" fillId="0" borderId="54" xfId="0" applyNumberFormat="1" applyFont="1" applyBorder="1" applyAlignment="1">
      <alignment horizontal="center" vertical="center" shrinkToFit="1"/>
    </xf>
    <xf numFmtId="0" fontId="3" fillId="0" borderId="50" xfId="0" applyNumberFormat="1" applyFont="1" applyBorder="1" applyAlignment="1">
      <alignment horizontal="center" vertical="center" shrinkToFi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0" fillId="0" borderId="57" xfId="60" applyNumberFormat="1" applyBorder="1" applyAlignment="1" applyProtection="1">
      <alignment horizontal="center"/>
      <protection/>
    </xf>
    <xf numFmtId="0" fontId="0" fillId="0" borderId="34" xfId="60" applyNumberFormat="1" applyBorder="1" applyAlignment="1" applyProtection="1">
      <alignment horizontal="center"/>
      <protection/>
    </xf>
    <xf numFmtId="0" fontId="0" fillId="0" borderId="51" xfId="60" applyNumberFormat="1" applyBorder="1" applyAlignment="1" applyProtection="1">
      <alignment horizontal="center"/>
      <protection/>
    </xf>
    <xf numFmtId="177" fontId="0" fillId="0" borderId="93" xfId="60" applyNumberFormat="1" applyBorder="1" applyAlignment="1" applyProtection="1">
      <alignment horizontal="center"/>
      <protection locked="0"/>
    </xf>
    <xf numFmtId="177" fontId="0" fillId="0" borderId="94" xfId="60" applyNumberFormat="1" applyBorder="1" applyAlignment="1" applyProtection="1">
      <alignment horizontal="center"/>
      <protection locked="0"/>
    </xf>
    <xf numFmtId="177" fontId="0" fillId="0" borderId="95" xfId="60" applyNumberFormat="1" applyBorder="1" applyAlignment="1" applyProtection="1">
      <alignment horizontal="center"/>
      <protection locked="0"/>
    </xf>
    <xf numFmtId="177" fontId="0" fillId="0" borderId="96" xfId="60" applyNumberFormat="1" applyBorder="1" applyAlignment="1" applyProtection="1">
      <alignment horizontal="center"/>
      <protection locked="0"/>
    </xf>
    <xf numFmtId="177" fontId="0" fillId="0" borderId="97" xfId="60" applyNumberFormat="1" applyBorder="1" applyAlignment="1" applyProtection="1">
      <alignment horizontal="center"/>
      <protection locked="0"/>
    </xf>
    <xf numFmtId="177" fontId="0" fillId="0" borderId="98" xfId="60" applyNumberFormat="1" applyBorder="1" applyAlignment="1" applyProtection="1">
      <alignment horizont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49" fontId="5" fillId="0" borderId="99" xfId="60" applyNumberFormat="1" applyFont="1" applyBorder="1" applyAlignment="1" applyProtection="1">
      <alignment horizontal="center" vertical="center"/>
      <protection locked="0"/>
    </xf>
    <xf numFmtId="49" fontId="5" fillId="0" borderId="100" xfId="60" applyNumberFormat="1" applyFont="1" applyBorder="1" applyAlignment="1" applyProtection="1">
      <alignment horizontal="center" vertical="center"/>
      <protection locked="0"/>
    </xf>
    <xf numFmtId="177" fontId="0" fillId="0" borderId="101" xfId="60" applyNumberFormat="1" applyBorder="1" applyAlignment="1" applyProtection="1">
      <alignment horizontal="center"/>
      <protection locked="0"/>
    </xf>
    <xf numFmtId="177" fontId="0" fillId="0" borderId="102" xfId="60" applyNumberFormat="1" applyBorder="1" applyAlignment="1" applyProtection="1">
      <alignment horizontal="center"/>
      <protection locked="0"/>
    </xf>
    <xf numFmtId="0" fontId="0" fillId="0" borderId="93" xfId="60" applyNumberFormat="1" applyBorder="1" applyAlignment="1" applyProtection="1">
      <alignment horizontal="center"/>
      <protection locked="0"/>
    </xf>
    <xf numFmtId="0" fontId="0" fillId="0" borderId="94" xfId="60" applyNumberFormat="1" applyBorder="1" applyAlignment="1" applyProtection="1">
      <alignment horizontal="center"/>
      <protection locked="0"/>
    </xf>
    <xf numFmtId="0" fontId="0" fillId="0" borderId="95" xfId="60" applyNumberFormat="1" applyBorder="1" applyAlignment="1" applyProtection="1">
      <alignment horizontal="center"/>
      <protection locked="0"/>
    </xf>
    <xf numFmtId="0" fontId="0" fillId="0" borderId="103" xfId="60" applyNumberFormat="1" applyBorder="1" applyAlignment="1" applyProtection="1">
      <alignment horizontal="center"/>
      <protection locked="0"/>
    </xf>
    <xf numFmtId="0" fontId="0" fillId="0" borderId="101" xfId="60" applyNumberFormat="1" applyBorder="1" applyAlignment="1" applyProtection="1">
      <alignment horizontal="center"/>
      <protection locked="0"/>
    </xf>
    <xf numFmtId="0" fontId="0" fillId="0" borderId="102" xfId="60" applyNumberFormat="1" applyBorder="1" applyAlignment="1" applyProtection="1">
      <alignment horizontal="center"/>
      <protection locked="0"/>
    </xf>
    <xf numFmtId="49" fontId="0" fillId="0" borderId="57" xfId="60" applyNumberFormat="1" applyFont="1" applyBorder="1" applyAlignment="1" applyProtection="1">
      <alignment horizontal="center" vertical="center"/>
      <protection locked="0"/>
    </xf>
    <xf numFmtId="49" fontId="0" fillId="0" borderId="34" xfId="60" applyNumberFormat="1" applyFont="1" applyBorder="1" applyAlignment="1" applyProtection="1">
      <alignment horizontal="center" vertical="center"/>
      <protection locked="0"/>
    </xf>
    <xf numFmtId="49" fontId="0" fillId="0" borderId="51" xfId="60" applyNumberFormat="1" applyFont="1" applyBorder="1" applyAlignment="1" applyProtection="1">
      <alignment horizontal="center" vertical="center"/>
      <protection locked="0"/>
    </xf>
    <xf numFmtId="49" fontId="5" fillId="0" borderId="104" xfId="60" applyNumberFormat="1" applyFont="1" applyBorder="1" applyAlignment="1" applyProtection="1">
      <alignment horizontal="center" vertical="center"/>
      <protection locked="0"/>
    </xf>
    <xf numFmtId="49" fontId="5" fillId="0" borderId="105" xfId="60" applyNumberFormat="1" applyFont="1" applyBorder="1" applyAlignment="1" applyProtection="1">
      <alignment horizontal="center" vertical="center"/>
      <protection locked="0"/>
    </xf>
    <xf numFmtId="49" fontId="5" fillId="0" borderId="106" xfId="60" applyNumberFormat="1" applyFont="1" applyBorder="1" applyAlignment="1" applyProtection="1">
      <alignment horizontal="center" vertical="center"/>
      <protection locked="0"/>
    </xf>
    <xf numFmtId="49" fontId="0" fillId="0" borderId="99" xfId="60" applyNumberFormat="1" applyFont="1" applyBorder="1" applyAlignment="1" applyProtection="1">
      <alignment horizontal="center" vertical="center" shrinkToFit="1"/>
      <protection locked="0"/>
    </xf>
    <xf numFmtId="49" fontId="0" fillId="0" borderId="104" xfId="60" applyNumberFormat="1" applyFont="1" applyBorder="1" applyAlignment="1" applyProtection="1">
      <alignment horizontal="center" vertical="center" shrinkToFit="1"/>
      <protection locked="0"/>
    </xf>
    <xf numFmtId="49" fontId="0" fillId="0" borderId="100" xfId="60" applyNumberFormat="1" applyFont="1" applyBorder="1" applyAlignment="1" applyProtection="1">
      <alignment horizontal="center" vertical="center" shrinkToFit="1"/>
      <protection locked="0"/>
    </xf>
    <xf numFmtId="0" fontId="0" fillId="0" borderId="99" xfId="0" applyFont="1" applyBorder="1" applyAlignment="1" applyProtection="1">
      <alignment horizontal="center" vertical="center"/>
      <protection locked="0"/>
    </xf>
    <xf numFmtId="0" fontId="0" fillId="0" borderId="104" xfId="0" applyFont="1" applyBorder="1" applyAlignment="1" applyProtection="1">
      <alignment horizontal="center" vertical="center"/>
      <protection locked="0"/>
    </xf>
    <xf numFmtId="0" fontId="0" fillId="0" borderId="100" xfId="0" applyFont="1" applyBorder="1" applyAlignment="1" applyProtection="1">
      <alignment horizontal="center" vertical="center"/>
      <protection locked="0"/>
    </xf>
    <xf numFmtId="176" fontId="0" fillId="0" borderId="34" xfId="60" applyNumberFormat="1" applyBorder="1" applyAlignment="1" applyProtection="1">
      <alignment horizontal="center" vertical="center"/>
      <protection/>
    </xf>
    <xf numFmtId="176" fontId="0" fillId="0" borderId="107" xfId="60" applyNumberFormat="1" applyBorder="1" applyAlignment="1" applyProtection="1">
      <alignment horizontal="center" vertical="center"/>
      <protection/>
    </xf>
    <xf numFmtId="176" fontId="0" fillId="0" borderId="25" xfId="60" applyNumberFormat="1" applyBorder="1" applyAlignment="1" applyProtection="1">
      <alignment horizontal="center" vertical="center"/>
      <protection/>
    </xf>
    <xf numFmtId="176" fontId="0" fillId="0" borderId="108" xfId="60" applyNumberFormat="1" applyBorder="1" applyAlignment="1" applyProtection="1">
      <alignment horizontal="center" vertical="center"/>
      <protection/>
    </xf>
    <xf numFmtId="176" fontId="0" fillId="0" borderId="34" xfId="60" applyNumberFormat="1" applyFont="1" applyBorder="1" applyAlignment="1" applyProtection="1">
      <alignment horizontal="center" vertical="center"/>
      <protection/>
    </xf>
    <xf numFmtId="49" fontId="0" fillId="0" borderId="99" xfId="60" applyNumberFormat="1" applyFont="1" applyBorder="1" applyAlignment="1" applyProtection="1">
      <alignment horizontal="center" vertical="center"/>
      <protection locked="0"/>
    </xf>
    <xf numFmtId="49" fontId="0" fillId="0" borderId="104" xfId="60" applyNumberFormat="1" applyFont="1" applyBorder="1" applyAlignment="1" applyProtection="1">
      <alignment horizontal="center" vertical="center"/>
      <protection locked="0"/>
    </xf>
    <xf numFmtId="49" fontId="0" fillId="0" borderId="100" xfId="60" applyNumberFormat="1" applyFont="1" applyBorder="1" applyAlignment="1" applyProtection="1">
      <alignment horizontal="center" vertical="center"/>
      <protection locked="0"/>
    </xf>
    <xf numFmtId="49" fontId="6" fillId="0" borderId="99" xfId="60" applyNumberFormat="1" applyFont="1" applyBorder="1" applyAlignment="1" applyProtection="1">
      <alignment horizontal="center" vertical="center"/>
      <protection/>
    </xf>
    <xf numFmtId="49" fontId="6" fillId="0" borderId="104" xfId="60" applyNumberFormat="1" applyFont="1" applyBorder="1" applyAlignment="1" applyProtection="1">
      <alignment horizontal="center" vertical="center"/>
      <protection/>
    </xf>
    <xf numFmtId="49" fontId="6" fillId="0" borderId="100" xfId="60" applyNumberFormat="1" applyFont="1" applyBorder="1" applyAlignment="1" applyProtection="1">
      <alignment horizontal="center" vertical="center"/>
      <protection/>
    </xf>
    <xf numFmtId="177" fontId="2" fillId="0" borderId="106" xfId="60" applyNumberFormat="1" applyFont="1" applyBorder="1" applyAlignment="1" applyProtection="1">
      <alignment horizontal="center" vertical="center"/>
      <protection locked="0"/>
    </xf>
    <xf numFmtId="177" fontId="2" fillId="0" borderId="100" xfId="60" applyNumberFormat="1" applyFont="1" applyBorder="1" applyAlignment="1" applyProtection="1">
      <alignment horizontal="center" vertical="center"/>
      <protection locked="0"/>
    </xf>
    <xf numFmtId="177" fontId="0" fillId="0" borderId="57" xfId="60" applyNumberFormat="1" applyBorder="1" applyAlignment="1" applyProtection="1">
      <alignment horizontal="center" vertical="center"/>
      <protection/>
    </xf>
    <xf numFmtId="177" fontId="0" fillId="0" borderId="51" xfId="60" applyNumberFormat="1" applyBorder="1" applyAlignment="1" applyProtection="1">
      <alignment horizontal="center" vertical="center"/>
      <protection/>
    </xf>
    <xf numFmtId="177" fontId="0" fillId="0" borderId="27" xfId="60" applyNumberFormat="1" applyBorder="1" applyAlignment="1" applyProtection="1">
      <alignment horizontal="center" vertical="center"/>
      <protection/>
    </xf>
    <xf numFmtId="177" fontId="0" fillId="0" borderId="26" xfId="60" applyNumberFormat="1" applyBorder="1" applyAlignment="1" applyProtection="1">
      <alignment horizontal="center" vertical="center"/>
      <protection/>
    </xf>
    <xf numFmtId="177" fontId="0" fillId="0" borderId="57" xfId="60" applyNumberFormat="1" applyFont="1" applyBorder="1" applyAlignment="1" applyProtection="1">
      <alignment horizontal="center" vertical="center"/>
      <protection/>
    </xf>
    <xf numFmtId="177" fontId="0" fillId="0" borderId="51" xfId="60" applyNumberFormat="1" applyFont="1" applyBorder="1" applyAlignment="1" applyProtection="1">
      <alignment horizontal="center" vertical="center"/>
      <protection/>
    </xf>
    <xf numFmtId="177" fontId="0" fillId="0" borderId="27" xfId="60" applyNumberFormat="1" applyFont="1" applyBorder="1" applyAlignment="1" applyProtection="1">
      <alignment horizontal="center" vertical="center"/>
      <protection/>
    </xf>
    <xf numFmtId="177" fontId="0" fillId="0" borderId="26" xfId="60" applyNumberFormat="1" applyFont="1" applyBorder="1" applyAlignment="1" applyProtection="1">
      <alignment horizontal="center" vertical="center"/>
      <protection/>
    </xf>
    <xf numFmtId="178" fontId="0" fillId="0" borderId="57" xfId="60" applyNumberFormat="1" applyBorder="1" applyAlignment="1" applyProtection="1">
      <alignment horizontal="center" vertical="center"/>
      <protection/>
    </xf>
    <xf numFmtId="178" fontId="0" fillId="0" borderId="51" xfId="60" applyNumberFormat="1" applyBorder="1" applyAlignment="1" applyProtection="1">
      <alignment horizontal="center" vertical="center"/>
      <protection/>
    </xf>
    <xf numFmtId="178" fontId="0" fillId="0" borderId="27" xfId="60" applyNumberFormat="1" applyBorder="1" applyAlignment="1" applyProtection="1">
      <alignment horizontal="center" vertical="center"/>
      <protection/>
    </xf>
    <xf numFmtId="178" fontId="0" fillId="0" borderId="26" xfId="60" applyNumberFormat="1" applyBorder="1" applyAlignment="1" applyProtection="1">
      <alignment horizontal="center" vertical="center"/>
      <protection/>
    </xf>
    <xf numFmtId="177" fontId="0" fillId="0" borderId="28" xfId="60" applyNumberFormat="1" applyFont="1" applyBorder="1" applyAlignment="1" applyProtection="1">
      <alignment horizontal="center" vertical="center"/>
      <protection/>
    </xf>
    <xf numFmtId="177" fontId="0" fillId="0" borderId="24" xfId="60" applyNumberFormat="1" applyFont="1" applyBorder="1" applyAlignment="1" applyProtection="1">
      <alignment horizontal="center" vertical="center"/>
      <protection/>
    </xf>
    <xf numFmtId="177" fontId="0" fillId="0" borderId="28" xfId="60" applyNumberFormat="1" applyBorder="1" applyAlignment="1" applyProtection="1">
      <alignment horizontal="center" vertical="center"/>
      <protection/>
    </xf>
    <xf numFmtId="177" fontId="0" fillId="0" borderId="24" xfId="60" applyNumberFormat="1" applyBorder="1" applyAlignment="1" applyProtection="1">
      <alignment horizontal="center" vertical="center"/>
      <protection/>
    </xf>
    <xf numFmtId="178" fontId="0" fillId="0" borderId="28" xfId="60" applyNumberFormat="1" applyBorder="1" applyAlignment="1" applyProtection="1">
      <alignment horizontal="center" vertical="center"/>
      <protection/>
    </xf>
    <xf numFmtId="178" fontId="0" fillId="0" borderId="24" xfId="60" applyNumberFormat="1" applyBorder="1" applyAlignment="1" applyProtection="1">
      <alignment horizontal="center" vertical="center"/>
      <protection/>
    </xf>
    <xf numFmtId="49" fontId="0" fillId="0" borderId="109" xfId="60" applyNumberFormat="1" applyFont="1" applyBorder="1" applyAlignment="1" applyProtection="1">
      <alignment horizontal="center" vertical="center"/>
      <protection locked="0"/>
    </xf>
    <xf numFmtId="49" fontId="5" fillId="0" borderId="99" xfId="60" applyNumberFormat="1" applyFont="1" applyBorder="1" applyAlignment="1" applyProtection="1">
      <alignment horizontal="center" vertical="center"/>
      <protection/>
    </xf>
    <xf numFmtId="49" fontId="5" fillId="0" borderId="104" xfId="60" applyNumberFormat="1" applyFont="1" applyBorder="1" applyAlignment="1" applyProtection="1">
      <alignment horizontal="center" vertical="center"/>
      <protection/>
    </xf>
    <xf numFmtId="49" fontId="5" fillId="0" borderId="100" xfId="60" applyNumberFormat="1" applyFont="1" applyBorder="1" applyAlignment="1" applyProtection="1">
      <alignment horizontal="center" vertical="center"/>
      <protection/>
    </xf>
    <xf numFmtId="49" fontId="0" fillId="0" borderId="99" xfId="60" applyNumberFormat="1" applyBorder="1" applyAlignment="1" applyProtection="1">
      <alignment horizontal="center" vertical="center"/>
      <protection/>
    </xf>
    <xf numFmtId="49" fontId="0" fillId="0" borderId="104" xfId="60" applyNumberFormat="1" applyBorder="1" applyAlignment="1" applyProtection="1">
      <alignment horizontal="center" vertical="center"/>
      <protection/>
    </xf>
    <xf numFmtId="49" fontId="0" fillId="0" borderId="100" xfId="60" applyNumberFormat="1" applyBorder="1" applyAlignment="1" applyProtection="1">
      <alignment horizontal="center" vertical="center"/>
      <protection/>
    </xf>
    <xf numFmtId="49" fontId="0" fillId="0" borderId="57" xfId="60" applyNumberFormat="1" applyFont="1" applyBorder="1" applyAlignment="1" applyProtection="1">
      <alignment horizontal="center" vertical="center" shrinkToFit="1"/>
      <protection locked="0"/>
    </xf>
    <xf numFmtId="49" fontId="0" fillId="0" borderId="34" xfId="60" applyNumberFormat="1" applyFont="1" applyBorder="1" applyAlignment="1" applyProtection="1">
      <alignment horizontal="center" vertical="center" shrinkToFit="1"/>
      <protection locked="0"/>
    </xf>
    <xf numFmtId="49" fontId="0" fillId="0" borderId="51" xfId="60" applyNumberFormat="1" applyFont="1" applyBorder="1" applyAlignment="1" applyProtection="1">
      <alignment horizontal="center" vertical="center" shrinkToFit="1"/>
      <protection locked="0"/>
    </xf>
    <xf numFmtId="49" fontId="0" fillId="0" borderId="109" xfId="60" applyNumberFormat="1" applyFont="1" applyBorder="1" applyAlignment="1" applyProtection="1">
      <alignment horizontal="center" vertical="center" shrinkToFit="1"/>
      <protection locked="0"/>
    </xf>
    <xf numFmtId="0" fontId="6" fillId="0" borderId="99" xfId="60" applyNumberFormat="1" applyFont="1" applyBorder="1" applyAlignment="1" applyProtection="1">
      <alignment horizontal="center" vertical="center"/>
      <protection locked="0"/>
    </xf>
    <xf numFmtId="0" fontId="6" fillId="0" borderId="104" xfId="60" applyNumberFormat="1" applyFont="1" applyBorder="1" applyAlignment="1" applyProtection="1">
      <alignment horizontal="center" vertical="center"/>
      <protection locked="0"/>
    </xf>
    <xf numFmtId="0" fontId="6" fillId="0" borderId="100" xfId="6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M39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6" sqref="F16"/>
    </sheetView>
  </sheetViews>
  <sheetFormatPr defaultColWidth="6.625" defaultRowHeight="25.5" customHeight="1"/>
  <cols>
    <col min="1" max="1" width="11.375" style="12" customWidth="1"/>
    <col min="2" max="2" width="10.625" style="12" customWidth="1"/>
    <col min="3" max="3" width="13.25390625" style="12" customWidth="1"/>
    <col min="4" max="6" width="4.00390625" style="12" customWidth="1"/>
    <col min="7" max="7" width="13.25390625" style="12" customWidth="1"/>
    <col min="8" max="8" width="18.125" style="12" customWidth="1"/>
    <col min="9" max="12" width="8.375" style="12" customWidth="1"/>
    <col min="13" max="13" width="12.625" style="2" customWidth="1"/>
    <col min="14" max="16384" width="6.625" style="2" customWidth="1"/>
  </cols>
  <sheetData>
    <row r="1" ht="14.25" customHeight="1" thickBot="1"/>
    <row r="2" spans="1:13" ht="18" customHeight="1">
      <c r="A2" s="177" t="s">
        <v>7</v>
      </c>
      <c r="B2" s="190" t="s">
        <v>13</v>
      </c>
      <c r="C2" s="185" t="s">
        <v>6</v>
      </c>
      <c r="D2" s="183"/>
      <c r="E2" s="183"/>
      <c r="F2" s="183"/>
      <c r="G2" s="186"/>
      <c r="H2" s="190" t="s">
        <v>8</v>
      </c>
      <c r="I2" s="182" t="s">
        <v>12</v>
      </c>
      <c r="J2" s="183"/>
      <c r="K2" s="183"/>
      <c r="L2" s="184"/>
      <c r="M2" s="1"/>
    </row>
    <row r="3" spans="1:13" ht="18" customHeight="1" thickBot="1">
      <c r="A3" s="178"/>
      <c r="B3" s="191"/>
      <c r="C3" s="187"/>
      <c r="D3" s="188"/>
      <c r="E3" s="188"/>
      <c r="F3" s="188"/>
      <c r="G3" s="189"/>
      <c r="H3" s="191"/>
      <c r="I3" s="52" t="s">
        <v>103</v>
      </c>
      <c r="J3" s="51" t="s">
        <v>104</v>
      </c>
      <c r="K3" s="51" t="s">
        <v>104</v>
      </c>
      <c r="L3" s="53" t="s">
        <v>84</v>
      </c>
      <c r="M3" s="1"/>
    </row>
    <row r="4" spans="1:12" ht="25.5" customHeight="1">
      <c r="A4" s="179" t="s">
        <v>72</v>
      </c>
      <c r="B4" s="59" t="s">
        <v>14</v>
      </c>
      <c r="C4" s="54" t="s">
        <v>53</v>
      </c>
      <c r="D4" s="55">
        <v>2</v>
      </c>
      <c r="E4" s="55" t="s">
        <v>96</v>
      </c>
      <c r="F4" s="55">
        <v>2</v>
      </c>
      <c r="G4" s="55" t="s">
        <v>55</v>
      </c>
      <c r="H4" s="192" t="s">
        <v>53</v>
      </c>
      <c r="I4" s="124" t="s">
        <v>56</v>
      </c>
      <c r="J4" s="113" t="s">
        <v>57</v>
      </c>
      <c r="K4" s="113" t="s">
        <v>57</v>
      </c>
      <c r="L4" s="125" t="s">
        <v>56</v>
      </c>
    </row>
    <row r="5" spans="1:12" ht="25.5" customHeight="1">
      <c r="A5" s="180"/>
      <c r="B5" s="9" t="s">
        <v>17</v>
      </c>
      <c r="C5" s="13" t="s">
        <v>56</v>
      </c>
      <c r="D5" s="4">
        <v>6</v>
      </c>
      <c r="E5" s="4" t="s">
        <v>15</v>
      </c>
      <c r="F5" s="4">
        <v>0</v>
      </c>
      <c r="G5" s="4" t="s">
        <v>57</v>
      </c>
      <c r="H5" s="193"/>
      <c r="I5" s="14" t="s">
        <v>53</v>
      </c>
      <c r="J5" s="15" t="s">
        <v>55</v>
      </c>
      <c r="K5" s="15" t="s">
        <v>55</v>
      </c>
      <c r="L5" s="56" t="s">
        <v>53</v>
      </c>
    </row>
    <row r="6" spans="1:12" ht="25.5" customHeight="1">
      <c r="A6" s="180"/>
      <c r="B6" s="9" t="s">
        <v>19</v>
      </c>
      <c r="C6" s="13" t="s">
        <v>53</v>
      </c>
      <c r="D6" s="4">
        <v>18</v>
      </c>
      <c r="E6" s="4" t="s">
        <v>96</v>
      </c>
      <c r="F6" s="4">
        <v>0</v>
      </c>
      <c r="G6" s="4" t="s">
        <v>57</v>
      </c>
      <c r="H6" s="193"/>
      <c r="I6" s="14" t="s">
        <v>55</v>
      </c>
      <c r="J6" s="15" t="s">
        <v>56</v>
      </c>
      <c r="K6" s="15" t="s">
        <v>56</v>
      </c>
      <c r="L6" s="56" t="s">
        <v>55</v>
      </c>
    </row>
    <row r="7" spans="1:12" ht="25.5" customHeight="1">
      <c r="A7" s="180"/>
      <c r="B7" s="11" t="s">
        <v>21</v>
      </c>
      <c r="C7" s="16" t="s">
        <v>55</v>
      </c>
      <c r="D7" s="6">
        <v>1</v>
      </c>
      <c r="E7" s="6" t="s">
        <v>15</v>
      </c>
      <c r="F7" s="6">
        <v>0</v>
      </c>
      <c r="G7" s="6" t="s">
        <v>56</v>
      </c>
      <c r="H7" s="194"/>
      <c r="I7" s="116" t="s">
        <v>57</v>
      </c>
      <c r="J7" s="17" t="s">
        <v>53</v>
      </c>
      <c r="K7" s="17" t="s">
        <v>53</v>
      </c>
      <c r="L7" s="117" t="s">
        <v>57</v>
      </c>
    </row>
    <row r="8" spans="1:12" ht="25.5" customHeight="1">
      <c r="A8" s="180"/>
      <c r="B8" s="7" t="s">
        <v>16</v>
      </c>
      <c r="C8" s="104" t="s">
        <v>54</v>
      </c>
      <c r="D8" s="3">
        <v>2</v>
      </c>
      <c r="E8" s="3" t="s">
        <v>15</v>
      </c>
      <c r="F8" s="3">
        <v>0</v>
      </c>
      <c r="G8" s="3" t="s">
        <v>58</v>
      </c>
      <c r="H8" s="195" t="s">
        <v>54</v>
      </c>
      <c r="I8" s="18" t="s">
        <v>59</v>
      </c>
      <c r="J8" s="118" t="s">
        <v>60</v>
      </c>
      <c r="K8" s="118" t="s">
        <v>60</v>
      </c>
      <c r="L8" s="57" t="s">
        <v>59</v>
      </c>
    </row>
    <row r="9" spans="1:12" ht="25.5" customHeight="1">
      <c r="A9" s="180"/>
      <c r="B9" s="9" t="s">
        <v>17</v>
      </c>
      <c r="C9" s="13" t="s">
        <v>59</v>
      </c>
      <c r="D9" s="4">
        <v>1</v>
      </c>
      <c r="E9" s="4" t="s">
        <v>18</v>
      </c>
      <c r="F9" s="4">
        <v>0</v>
      </c>
      <c r="G9" s="4" t="s">
        <v>60</v>
      </c>
      <c r="H9" s="193"/>
      <c r="I9" s="14" t="s">
        <v>54</v>
      </c>
      <c r="J9" s="15" t="s">
        <v>58</v>
      </c>
      <c r="K9" s="15" t="s">
        <v>58</v>
      </c>
      <c r="L9" s="56" t="s">
        <v>54</v>
      </c>
    </row>
    <row r="10" spans="1:12" ht="25.5" customHeight="1">
      <c r="A10" s="180"/>
      <c r="B10" s="9" t="s">
        <v>19</v>
      </c>
      <c r="C10" s="13" t="s">
        <v>54</v>
      </c>
      <c r="D10" s="4">
        <v>1</v>
      </c>
      <c r="E10" s="4" t="s">
        <v>15</v>
      </c>
      <c r="F10" s="4">
        <v>0</v>
      </c>
      <c r="G10" s="4" t="s">
        <v>60</v>
      </c>
      <c r="H10" s="193"/>
      <c r="I10" s="14" t="s">
        <v>58</v>
      </c>
      <c r="J10" s="15" t="s">
        <v>59</v>
      </c>
      <c r="K10" s="15" t="s">
        <v>59</v>
      </c>
      <c r="L10" s="56" t="s">
        <v>58</v>
      </c>
    </row>
    <row r="11" spans="1:12" ht="25.5" customHeight="1" thickBot="1">
      <c r="A11" s="181"/>
      <c r="B11" s="61" t="s">
        <v>21</v>
      </c>
      <c r="C11" s="16" t="s">
        <v>58</v>
      </c>
      <c r="D11" s="6">
        <v>0</v>
      </c>
      <c r="E11" s="6" t="s">
        <v>97</v>
      </c>
      <c r="F11" s="6">
        <v>1</v>
      </c>
      <c r="G11" s="6" t="s">
        <v>59</v>
      </c>
      <c r="H11" s="194"/>
      <c r="I11" s="116" t="s">
        <v>60</v>
      </c>
      <c r="J11" s="17" t="s">
        <v>54</v>
      </c>
      <c r="K11" s="17" t="s">
        <v>54</v>
      </c>
      <c r="L11" s="117" t="s">
        <v>60</v>
      </c>
    </row>
    <row r="12" spans="1:13" ht="25.5" customHeight="1">
      <c r="A12" s="179" t="s">
        <v>85</v>
      </c>
      <c r="B12" s="59" t="s">
        <v>14</v>
      </c>
      <c r="C12" s="54" t="s">
        <v>55</v>
      </c>
      <c r="D12" s="55">
        <v>8</v>
      </c>
      <c r="E12" s="55" t="s">
        <v>15</v>
      </c>
      <c r="F12" s="55">
        <v>0</v>
      </c>
      <c r="G12" s="60" t="s">
        <v>59</v>
      </c>
      <c r="H12" s="192" t="s">
        <v>53</v>
      </c>
      <c r="I12" s="124" t="s">
        <v>53</v>
      </c>
      <c r="J12" s="113" t="s">
        <v>58</v>
      </c>
      <c r="K12" s="113" t="s">
        <v>58</v>
      </c>
      <c r="L12" s="125" t="s">
        <v>53</v>
      </c>
      <c r="M12" s="8"/>
    </row>
    <row r="13" spans="1:13" ht="25.5" customHeight="1">
      <c r="A13" s="180"/>
      <c r="B13" s="9" t="s">
        <v>23</v>
      </c>
      <c r="C13" s="13" t="s">
        <v>53</v>
      </c>
      <c r="D13" s="4">
        <v>6</v>
      </c>
      <c r="E13" s="4" t="s">
        <v>96</v>
      </c>
      <c r="F13" s="4">
        <v>0</v>
      </c>
      <c r="G13" s="5" t="s">
        <v>59</v>
      </c>
      <c r="H13" s="193"/>
      <c r="I13" s="14" t="s">
        <v>58</v>
      </c>
      <c r="J13" s="15" t="s">
        <v>55</v>
      </c>
      <c r="K13" s="15" t="s">
        <v>55</v>
      </c>
      <c r="L13" s="56" t="s">
        <v>58</v>
      </c>
      <c r="M13" s="8"/>
    </row>
    <row r="14" spans="1:13" ht="25.5" customHeight="1">
      <c r="A14" s="180"/>
      <c r="B14" s="9" t="s">
        <v>24</v>
      </c>
      <c r="C14" s="13" t="s">
        <v>55</v>
      </c>
      <c r="D14" s="4">
        <v>0</v>
      </c>
      <c r="E14" s="4" t="s">
        <v>15</v>
      </c>
      <c r="F14" s="4">
        <v>0</v>
      </c>
      <c r="G14" s="5" t="s">
        <v>58</v>
      </c>
      <c r="H14" s="193"/>
      <c r="I14" s="14" t="s">
        <v>59</v>
      </c>
      <c r="J14" s="15" t="s">
        <v>53</v>
      </c>
      <c r="K14" s="15" t="s">
        <v>53</v>
      </c>
      <c r="L14" s="56" t="s">
        <v>59</v>
      </c>
      <c r="M14" s="8"/>
    </row>
    <row r="15" spans="1:13" ht="25.5" customHeight="1">
      <c r="A15" s="180"/>
      <c r="B15" s="11" t="s">
        <v>25</v>
      </c>
      <c r="C15" s="16" t="s">
        <v>53</v>
      </c>
      <c r="D15" s="6">
        <v>2</v>
      </c>
      <c r="E15" s="6" t="s">
        <v>96</v>
      </c>
      <c r="F15" s="6">
        <v>0</v>
      </c>
      <c r="G15" s="115" t="s">
        <v>58</v>
      </c>
      <c r="H15" s="194"/>
      <c r="I15" s="116" t="s">
        <v>55</v>
      </c>
      <c r="J15" s="17" t="s">
        <v>59</v>
      </c>
      <c r="K15" s="17" t="s">
        <v>59</v>
      </c>
      <c r="L15" s="117" t="s">
        <v>55</v>
      </c>
      <c r="M15" s="8"/>
    </row>
    <row r="16" spans="1:13" ht="25.5" customHeight="1">
      <c r="A16" s="180"/>
      <c r="B16" s="7" t="s">
        <v>14</v>
      </c>
      <c r="C16" s="104" t="s">
        <v>57</v>
      </c>
      <c r="D16" s="3">
        <v>5</v>
      </c>
      <c r="E16" s="3" t="s">
        <v>98</v>
      </c>
      <c r="F16" s="3">
        <v>2</v>
      </c>
      <c r="G16" s="105" t="s">
        <v>60</v>
      </c>
      <c r="H16" s="195" t="s">
        <v>88</v>
      </c>
      <c r="I16" s="18" t="s">
        <v>56</v>
      </c>
      <c r="J16" s="118" t="s">
        <v>54</v>
      </c>
      <c r="K16" s="118" t="s">
        <v>54</v>
      </c>
      <c r="L16" s="57" t="s">
        <v>56</v>
      </c>
      <c r="M16" s="8"/>
    </row>
    <row r="17" spans="1:13" ht="25.5" customHeight="1">
      <c r="A17" s="180"/>
      <c r="B17" s="9" t="s">
        <v>23</v>
      </c>
      <c r="C17" s="13" t="s">
        <v>54</v>
      </c>
      <c r="D17" s="4">
        <v>9</v>
      </c>
      <c r="E17" s="4" t="s">
        <v>15</v>
      </c>
      <c r="F17" s="4">
        <v>0</v>
      </c>
      <c r="G17" s="5" t="s">
        <v>57</v>
      </c>
      <c r="H17" s="193"/>
      <c r="I17" s="14" t="s">
        <v>60</v>
      </c>
      <c r="J17" s="15" t="s">
        <v>56</v>
      </c>
      <c r="K17" s="15" t="s">
        <v>56</v>
      </c>
      <c r="L17" s="56" t="s">
        <v>60</v>
      </c>
      <c r="M17" s="8"/>
    </row>
    <row r="18" spans="1:13" ht="25.5" customHeight="1">
      <c r="A18" s="180"/>
      <c r="B18" s="9" t="s">
        <v>24</v>
      </c>
      <c r="C18" s="13" t="s">
        <v>56</v>
      </c>
      <c r="D18" s="4">
        <v>10</v>
      </c>
      <c r="E18" s="4" t="s">
        <v>15</v>
      </c>
      <c r="F18" s="4">
        <v>0</v>
      </c>
      <c r="G18" s="5" t="s">
        <v>60</v>
      </c>
      <c r="H18" s="193"/>
      <c r="I18" s="14" t="s">
        <v>54</v>
      </c>
      <c r="J18" s="15" t="s">
        <v>57</v>
      </c>
      <c r="K18" s="15" t="s">
        <v>57</v>
      </c>
      <c r="L18" s="56" t="s">
        <v>54</v>
      </c>
      <c r="M18" s="8"/>
    </row>
    <row r="19" spans="1:13" ht="25.5" customHeight="1" thickBot="1">
      <c r="A19" s="181"/>
      <c r="B19" s="61" t="s">
        <v>25</v>
      </c>
      <c r="C19" s="16" t="s">
        <v>54</v>
      </c>
      <c r="D19" s="6">
        <v>0</v>
      </c>
      <c r="E19" s="6" t="s">
        <v>15</v>
      </c>
      <c r="F19" s="6">
        <v>2</v>
      </c>
      <c r="G19" s="115" t="s">
        <v>56</v>
      </c>
      <c r="H19" s="194"/>
      <c r="I19" s="116" t="s">
        <v>57</v>
      </c>
      <c r="J19" s="17" t="s">
        <v>60</v>
      </c>
      <c r="K19" s="17" t="s">
        <v>60</v>
      </c>
      <c r="L19" s="117" t="s">
        <v>57</v>
      </c>
      <c r="M19" s="8"/>
    </row>
    <row r="20" spans="1:13" ht="25.5" customHeight="1">
      <c r="A20" s="179" t="s">
        <v>79</v>
      </c>
      <c r="B20" s="59" t="s">
        <v>14</v>
      </c>
      <c r="C20" s="54" t="s">
        <v>58</v>
      </c>
      <c r="D20" s="55"/>
      <c r="E20" s="55" t="s">
        <v>97</v>
      </c>
      <c r="F20" s="55"/>
      <c r="G20" s="60" t="s">
        <v>60</v>
      </c>
      <c r="H20" s="192" t="s">
        <v>53</v>
      </c>
      <c r="I20" s="124" t="s">
        <v>53</v>
      </c>
      <c r="J20" s="113" t="s">
        <v>56</v>
      </c>
      <c r="K20" s="113" t="s">
        <v>56</v>
      </c>
      <c r="L20" s="125" t="s">
        <v>53</v>
      </c>
      <c r="M20" s="8"/>
    </row>
    <row r="21" spans="1:13" ht="25.5" customHeight="1">
      <c r="A21" s="180"/>
      <c r="B21" s="9" t="s">
        <v>23</v>
      </c>
      <c r="C21" s="13" t="s">
        <v>53</v>
      </c>
      <c r="D21" s="4"/>
      <c r="E21" s="4" t="s">
        <v>96</v>
      </c>
      <c r="F21" s="4"/>
      <c r="G21" s="5" t="s">
        <v>56</v>
      </c>
      <c r="H21" s="193"/>
      <c r="I21" s="14" t="s">
        <v>58</v>
      </c>
      <c r="J21" s="15" t="s">
        <v>60</v>
      </c>
      <c r="K21" s="15" t="s">
        <v>60</v>
      </c>
      <c r="L21" s="56" t="s">
        <v>58</v>
      </c>
      <c r="M21" s="8"/>
    </row>
    <row r="22" spans="1:13" ht="25.5" customHeight="1">
      <c r="A22" s="180"/>
      <c r="B22" s="9" t="s">
        <v>24</v>
      </c>
      <c r="C22" s="13" t="s">
        <v>53</v>
      </c>
      <c r="D22" s="4"/>
      <c r="E22" s="4" t="s">
        <v>96</v>
      </c>
      <c r="F22" s="4"/>
      <c r="G22" s="5" t="s">
        <v>60</v>
      </c>
      <c r="H22" s="193"/>
      <c r="I22" s="14" t="s">
        <v>56</v>
      </c>
      <c r="J22" s="15" t="s">
        <v>58</v>
      </c>
      <c r="K22" s="15" t="s">
        <v>58</v>
      </c>
      <c r="L22" s="56" t="s">
        <v>56</v>
      </c>
      <c r="M22" s="8"/>
    </row>
    <row r="23" spans="1:13" ht="25.5" customHeight="1">
      <c r="A23" s="180"/>
      <c r="B23" s="11" t="s">
        <v>25</v>
      </c>
      <c r="C23" s="16" t="s">
        <v>56</v>
      </c>
      <c r="D23" s="6"/>
      <c r="E23" s="6" t="s">
        <v>15</v>
      </c>
      <c r="F23" s="6"/>
      <c r="G23" s="115" t="s">
        <v>58</v>
      </c>
      <c r="H23" s="194"/>
      <c r="I23" s="116" t="s">
        <v>60</v>
      </c>
      <c r="J23" s="17" t="s">
        <v>53</v>
      </c>
      <c r="K23" s="17" t="s">
        <v>53</v>
      </c>
      <c r="L23" s="117" t="s">
        <v>60</v>
      </c>
      <c r="M23" s="8"/>
    </row>
    <row r="24" spans="1:13" ht="25.5" customHeight="1">
      <c r="A24" s="180"/>
      <c r="B24" s="39" t="s">
        <v>14</v>
      </c>
      <c r="C24" s="129" t="s">
        <v>54</v>
      </c>
      <c r="D24" s="38"/>
      <c r="E24" s="38" t="s">
        <v>15</v>
      </c>
      <c r="F24" s="38"/>
      <c r="G24" s="38" t="s">
        <v>55</v>
      </c>
      <c r="H24" s="195" t="s">
        <v>88</v>
      </c>
      <c r="I24" s="18" t="s">
        <v>59</v>
      </c>
      <c r="J24" s="118" t="s">
        <v>57</v>
      </c>
      <c r="K24" s="118" t="s">
        <v>57</v>
      </c>
      <c r="L24" s="57" t="s">
        <v>59</v>
      </c>
      <c r="M24" s="8"/>
    </row>
    <row r="25" spans="1:13" ht="25.5" customHeight="1">
      <c r="A25" s="180"/>
      <c r="B25" s="9" t="s">
        <v>23</v>
      </c>
      <c r="C25" s="13" t="s">
        <v>57</v>
      </c>
      <c r="D25" s="4"/>
      <c r="E25" s="4" t="s">
        <v>98</v>
      </c>
      <c r="F25" s="4"/>
      <c r="G25" s="4" t="s">
        <v>59</v>
      </c>
      <c r="H25" s="193"/>
      <c r="I25" s="14" t="s">
        <v>55</v>
      </c>
      <c r="J25" s="15" t="s">
        <v>54</v>
      </c>
      <c r="K25" s="15" t="s">
        <v>54</v>
      </c>
      <c r="L25" s="56" t="s">
        <v>55</v>
      </c>
      <c r="M25" s="8"/>
    </row>
    <row r="26" spans="1:13" ht="25.5" customHeight="1">
      <c r="A26" s="180"/>
      <c r="B26" s="9" t="s">
        <v>24</v>
      </c>
      <c r="C26" s="13" t="s">
        <v>54</v>
      </c>
      <c r="D26" s="4"/>
      <c r="E26" s="4" t="s">
        <v>15</v>
      </c>
      <c r="F26" s="4"/>
      <c r="G26" s="4" t="s">
        <v>59</v>
      </c>
      <c r="H26" s="193"/>
      <c r="I26" s="14" t="s">
        <v>57</v>
      </c>
      <c r="J26" s="15" t="s">
        <v>55</v>
      </c>
      <c r="K26" s="15" t="s">
        <v>55</v>
      </c>
      <c r="L26" s="56" t="s">
        <v>57</v>
      </c>
      <c r="M26" s="8"/>
    </row>
    <row r="27" spans="1:13" ht="25.5" customHeight="1" thickBot="1">
      <c r="A27" s="181"/>
      <c r="B27" s="61" t="s">
        <v>25</v>
      </c>
      <c r="C27" s="16" t="s">
        <v>55</v>
      </c>
      <c r="D27" s="6"/>
      <c r="E27" s="6" t="s">
        <v>15</v>
      </c>
      <c r="F27" s="6"/>
      <c r="G27" s="6" t="s">
        <v>57</v>
      </c>
      <c r="H27" s="194"/>
      <c r="I27" s="116" t="s">
        <v>54</v>
      </c>
      <c r="J27" s="17" t="s">
        <v>59</v>
      </c>
      <c r="K27" s="17" t="s">
        <v>59</v>
      </c>
      <c r="L27" s="117" t="s">
        <v>54</v>
      </c>
      <c r="M27" s="8"/>
    </row>
    <row r="28" spans="1:13" ht="25.5" customHeight="1">
      <c r="A28" s="179" t="s">
        <v>80</v>
      </c>
      <c r="B28" s="59" t="s">
        <v>14</v>
      </c>
      <c r="C28" s="54" t="s">
        <v>53</v>
      </c>
      <c r="D28" s="55"/>
      <c r="E28" s="55" t="s">
        <v>96</v>
      </c>
      <c r="F28" s="55"/>
      <c r="G28" s="60" t="s">
        <v>54</v>
      </c>
      <c r="H28" s="192" t="s">
        <v>53</v>
      </c>
      <c r="I28" s="124" t="s">
        <v>57</v>
      </c>
      <c r="J28" s="113" t="s">
        <v>58</v>
      </c>
      <c r="K28" s="113" t="s">
        <v>58</v>
      </c>
      <c r="L28" s="125" t="s">
        <v>57</v>
      </c>
      <c r="M28" s="8"/>
    </row>
    <row r="29" spans="1:13" ht="25.5" customHeight="1">
      <c r="A29" s="180"/>
      <c r="B29" s="9" t="s">
        <v>23</v>
      </c>
      <c r="C29" s="13" t="s">
        <v>57</v>
      </c>
      <c r="D29" s="4"/>
      <c r="E29" s="4" t="s">
        <v>98</v>
      </c>
      <c r="F29" s="4"/>
      <c r="G29" s="5" t="s">
        <v>58</v>
      </c>
      <c r="H29" s="193"/>
      <c r="I29" s="14" t="s">
        <v>53</v>
      </c>
      <c r="J29" s="15" t="s">
        <v>54</v>
      </c>
      <c r="K29" s="15" t="s">
        <v>54</v>
      </c>
      <c r="L29" s="56" t="s">
        <v>53</v>
      </c>
      <c r="M29" s="8"/>
    </row>
    <row r="30" spans="1:13" ht="25.5" customHeight="1">
      <c r="A30" s="180"/>
      <c r="B30" s="9" t="s">
        <v>24</v>
      </c>
      <c r="C30" s="13" t="s">
        <v>56</v>
      </c>
      <c r="D30" s="4"/>
      <c r="E30" s="4" t="s">
        <v>15</v>
      </c>
      <c r="F30" s="4"/>
      <c r="G30" s="5" t="s">
        <v>59</v>
      </c>
      <c r="H30" s="193"/>
      <c r="I30" s="14" t="s">
        <v>55</v>
      </c>
      <c r="J30" s="15" t="s">
        <v>60</v>
      </c>
      <c r="K30" s="15" t="s">
        <v>60</v>
      </c>
      <c r="L30" s="56" t="s">
        <v>55</v>
      </c>
      <c r="M30" s="8"/>
    </row>
    <row r="31" spans="1:13" ht="25.5" customHeight="1" thickBot="1">
      <c r="A31" s="181"/>
      <c r="B31" s="61" t="s">
        <v>25</v>
      </c>
      <c r="C31" s="120" t="s">
        <v>55</v>
      </c>
      <c r="D31" s="58"/>
      <c r="E31" s="58" t="s">
        <v>15</v>
      </c>
      <c r="F31" s="58"/>
      <c r="G31" s="121" t="s">
        <v>60</v>
      </c>
      <c r="H31" s="196"/>
      <c r="I31" s="122" t="s">
        <v>56</v>
      </c>
      <c r="J31" s="110" t="s">
        <v>59</v>
      </c>
      <c r="K31" s="110" t="s">
        <v>59</v>
      </c>
      <c r="L31" s="123" t="s">
        <v>56</v>
      </c>
      <c r="M31" s="8"/>
    </row>
    <row r="32" spans="1:13" ht="25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5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2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5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5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25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5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25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</sheetData>
  <sheetProtection/>
  <mergeCells count="16">
    <mergeCell ref="A12:A19"/>
    <mergeCell ref="H28:H31"/>
    <mergeCell ref="H12:H15"/>
    <mergeCell ref="H16:H19"/>
    <mergeCell ref="H20:H23"/>
    <mergeCell ref="H24:H27"/>
    <mergeCell ref="A20:A27"/>
    <mergeCell ref="A28:A31"/>
    <mergeCell ref="A2:A3"/>
    <mergeCell ref="A4:A11"/>
    <mergeCell ref="I2:L2"/>
    <mergeCell ref="C2:G3"/>
    <mergeCell ref="H2:H3"/>
    <mergeCell ref="H4:H7"/>
    <mergeCell ref="H8:H11"/>
    <mergeCell ref="B2:B3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portrait" paperSize="9" scale="85" r:id="rId1"/>
  <headerFooter alignWithMargins="0">
    <oddHeader>&amp;C&amp;"HG丸ｺﾞｼｯｸM-PRO,標準"&amp;24Ｙリーグ（Ｕ‐１５）３部２０１０置賜エリア大会Ａグループ　対戦表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R57"/>
  <sheetViews>
    <sheetView zoomScalePageLayoutView="0" workbookViewId="0" topLeftCell="A1">
      <pane xSplit="1" ySplit="2" topLeftCell="C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1" sqref="F31"/>
    </sheetView>
  </sheetViews>
  <sheetFormatPr defaultColWidth="6.625" defaultRowHeight="25.5" customHeight="1"/>
  <cols>
    <col min="1" max="1" width="11.375" style="12" customWidth="1"/>
    <col min="2" max="2" width="10.625" style="12" customWidth="1"/>
    <col min="3" max="3" width="13.25390625" style="12" customWidth="1"/>
    <col min="4" max="6" width="4.00390625" style="12" customWidth="1"/>
    <col min="7" max="7" width="13.25390625" style="12" customWidth="1"/>
    <col min="8" max="8" width="18.125" style="12" customWidth="1"/>
    <col min="9" max="12" width="8.375" style="2" customWidth="1"/>
    <col min="13" max="16384" width="6.625" style="2" customWidth="1"/>
  </cols>
  <sheetData>
    <row r="1" spans="1:12" ht="15.75" customHeight="1">
      <c r="A1" s="197" t="s">
        <v>7</v>
      </c>
      <c r="B1" s="199" t="s">
        <v>13</v>
      </c>
      <c r="C1" s="199" t="s">
        <v>6</v>
      </c>
      <c r="D1" s="199"/>
      <c r="E1" s="199"/>
      <c r="F1" s="199"/>
      <c r="G1" s="199"/>
      <c r="H1" s="199" t="s">
        <v>8</v>
      </c>
      <c r="I1" s="204" t="s">
        <v>81</v>
      </c>
      <c r="J1" s="205"/>
      <c r="K1" s="205"/>
      <c r="L1" s="206"/>
    </row>
    <row r="2" spans="1:12" ht="18" customHeight="1" thickBot="1">
      <c r="A2" s="198"/>
      <c r="B2" s="200"/>
      <c r="C2" s="200"/>
      <c r="D2" s="200"/>
      <c r="E2" s="200"/>
      <c r="F2" s="200"/>
      <c r="G2" s="200"/>
      <c r="H2" s="200"/>
      <c r="I2" s="87" t="s">
        <v>82</v>
      </c>
      <c r="J2" s="88" t="s">
        <v>83</v>
      </c>
      <c r="K2" s="88" t="s">
        <v>83</v>
      </c>
      <c r="L2" s="89" t="s">
        <v>84</v>
      </c>
    </row>
    <row r="3" spans="1:12" ht="25.5" customHeight="1">
      <c r="A3" s="201" t="s">
        <v>72</v>
      </c>
      <c r="B3" s="90" t="s">
        <v>14</v>
      </c>
      <c r="C3" s="91" t="s">
        <v>64</v>
      </c>
      <c r="D3" s="42">
        <v>3</v>
      </c>
      <c r="E3" s="3" t="s">
        <v>15</v>
      </c>
      <c r="F3" s="42">
        <v>1</v>
      </c>
      <c r="G3" s="83" t="s">
        <v>65</v>
      </c>
      <c r="H3" s="195" t="s">
        <v>64</v>
      </c>
      <c r="I3" s="92" t="s">
        <v>90</v>
      </c>
      <c r="J3" s="93" t="s">
        <v>66</v>
      </c>
      <c r="K3" s="93" t="s">
        <v>66</v>
      </c>
      <c r="L3" s="94" t="s">
        <v>91</v>
      </c>
    </row>
    <row r="4" spans="1:12" ht="25.5" customHeight="1">
      <c r="A4" s="202"/>
      <c r="B4" s="50" t="s">
        <v>17</v>
      </c>
      <c r="C4" s="13" t="s">
        <v>66</v>
      </c>
      <c r="D4" s="4">
        <v>0</v>
      </c>
      <c r="E4" s="4" t="s">
        <v>98</v>
      </c>
      <c r="F4" s="4">
        <v>11</v>
      </c>
      <c r="G4" s="5" t="s">
        <v>91</v>
      </c>
      <c r="H4" s="193"/>
      <c r="I4" s="95" t="s">
        <v>64</v>
      </c>
      <c r="J4" s="96" t="s">
        <v>65</v>
      </c>
      <c r="K4" s="96" t="s">
        <v>65</v>
      </c>
      <c r="L4" s="97" t="s">
        <v>64</v>
      </c>
    </row>
    <row r="5" spans="1:12" ht="25.5" customHeight="1">
      <c r="A5" s="202"/>
      <c r="B5" s="45" t="s">
        <v>28</v>
      </c>
      <c r="C5" s="98" t="s">
        <v>64</v>
      </c>
      <c r="D5" s="8">
        <v>7</v>
      </c>
      <c r="E5" s="4" t="s">
        <v>15</v>
      </c>
      <c r="F5" s="8">
        <v>0</v>
      </c>
      <c r="G5" s="99" t="s">
        <v>66</v>
      </c>
      <c r="H5" s="193"/>
      <c r="I5" s="95" t="s">
        <v>65</v>
      </c>
      <c r="J5" s="96" t="s">
        <v>90</v>
      </c>
      <c r="K5" s="96" t="s">
        <v>90</v>
      </c>
      <c r="L5" s="97" t="s">
        <v>65</v>
      </c>
    </row>
    <row r="6" spans="1:12" ht="25.5" customHeight="1">
      <c r="A6" s="202"/>
      <c r="B6" s="100" t="s">
        <v>73</v>
      </c>
      <c r="C6" s="16" t="s">
        <v>65</v>
      </c>
      <c r="D6" s="6">
        <v>0</v>
      </c>
      <c r="E6" s="6" t="s">
        <v>15</v>
      </c>
      <c r="F6" s="6">
        <v>2</v>
      </c>
      <c r="G6" s="115" t="s">
        <v>90</v>
      </c>
      <c r="H6" s="194"/>
      <c r="I6" s="101" t="s">
        <v>66</v>
      </c>
      <c r="J6" s="102" t="s">
        <v>64</v>
      </c>
      <c r="K6" s="102" t="s">
        <v>64</v>
      </c>
      <c r="L6" s="103" t="s">
        <v>66</v>
      </c>
    </row>
    <row r="7" spans="1:12" ht="25.5" customHeight="1">
      <c r="A7" s="202"/>
      <c r="B7" s="49" t="s">
        <v>26</v>
      </c>
      <c r="C7" s="104" t="s">
        <v>70</v>
      </c>
      <c r="D7" s="3">
        <v>0</v>
      </c>
      <c r="E7" s="3" t="s">
        <v>99</v>
      </c>
      <c r="F7" s="3">
        <v>4</v>
      </c>
      <c r="G7" s="105" t="s">
        <v>71</v>
      </c>
      <c r="H7" s="195" t="s">
        <v>63</v>
      </c>
      <c r="I7" s="92" t="s">
        <v>63</v>
      </c>
      <c r="J7" s="93" t="s">
        <v>86</v>
      </c>
      <c r="K7" s="93" t="s">
        <v>86</v>
      </c>
      <c r="L7" s="94" t="s">
        <v>63</v>
      </c>
    </row>
    <row r="8" spans="1:12" ht="25.5" customHeight="1">
      <c r="A8" s="202"/>
      <c r="B8" s="50" t="s">
        <v>27</v>
      </c>
      <c r="C8" s="13" t="s">
        <v>69</v>
      </c>
      <c r="D8" s="4">
        <v>1</v>
      </c>
      <c r="E8" s="4" t="s">
        <v>15</v>
      </c>
      <c r="F8" s="4">
        <v>0</v>
      </c>
      <c r="G8" s="5" t="s">
        <v>70</v>
      </c>
      <c r="H8" s="193"/>
      <c r="I8" s="95" t="s">
        <v>71</v>
      </c>
      <c r="J8" s="96" t="s">
        <v>63</v>
      </c>
      <c r="K8" s="96" t="s">
        <v>63</v>
      </c>
      <c r="L8" s="56" t="s">
        <v>71</v>
      </c>
    </row>
    <row r="9" spans="1:15" ht="25.5" customHeight="1">
      <c r="A9" s="202"/>
      <c r="B9" s="50" t="s">
        <v>28</v>
      </c>
      <c r="C9" s="13" t="s">
        <v>63</v>
      </c>
      <c r="D9" s="4">
        <v>0</v>
      </c>
      <c r="E9" s="4" t="s">
        <v>15</v>
      </c>
      <c r="F9" s="4">
        <v>2</v>
      </c>
      <c r="G9" s="5" t="s">
        <v>69</v>
      </c>
      <c r="H9" s="193"/>
      <c r="I9" s="95" t="s">
        <v>70</v>
      </c>
      <c r="J9" s="15" t="s">
        <v>71</v>
      </c>
      <c r="K9" s="15" t="s">
        <v>71</v>
      </c>
      <c r="L9" s="56" t="s">
        <v>70</v>
      </c>
      <c r="M9" s="8"/>
      <c r="N9" s="8"/>
      <c r="O9" s="8"/>
    </row>
    <row r="10" spans="1:15" ht="25.5" customHeight="1" thickBot="1">
      <c r="A10" s="203"/>
      <c r="B10" s="106" t="s">
        <v>73</v>
      </c>
      <c r="C10" s="107" t="s">
        <v>63</v>
      </c>
      <c r="D10" s="62">
        <v>2</v>
      </c>
      <c r="E10" s="58" t="s">
        <v>15</v>
      </c>
      <c r="F10" s="62">
        <v>1</v>
      </c>
      <c r="G10" s="108" t="s">
        <v>71</v>
      </c>
      <c r="H10" s="196"/>
      <c r="I10" s="109" t="s">
        <v>86</v>
      </c>
      <c r="J10" s="110" t="s">
        <v>70</v>
      </c>
      <c r="K10" s="110" t="s">
        <v>70</v>
      </c>
      <c r="L10" s="111" t="s">
        <v>86</v>
      </c>
      <c r="M10" s="8"/>
      <c r="N10" s="8"/>
      <c r="O10" s="8"/>
    </row>
    <row r="11" spans="1:15" ht="25.5" customHeight="1">
      <c r="A11" s="201" t="s">
        <v>77</v>
      </c>
      <c r="B11" s="63" t="s">
        <v>14</v>
      </c>
      <c r="C11" s="54" t="s">
        <v>100</v>
      </c>
      <c r="D11" s="55">
        <v>1</v>
      </c>
      <c r="E11" s="55" t="s">
        <v>101</v>
      </c>
      <c r="F11" s="55">
        <v>0</v>
      </c>
      <c r="G11" s="60" t="s">
        <v>70</v>
      </c>
      <c r="H11" s="192" t="s">
        <v>89</v>
      </c>
      <c r="I11" s="112" t="s">
        <v>66</v>
      </c>
      <c r="J11" s="113" t="s">
        <v>71</v>
      </c>
      <c r="K11" s="113" t="s">
        <v>71</v>
      </c>
      <c r="L11" s="114" t="s">
        <v>66</v>
      </c>
      <c r="M11" s="8"/>
      <c r="N11" s="8"/>
      <c r="O11" s="8"/>
    </row>
    <row r="12" spans="1:15" ht="25.5" customHeight="1">
      <c r="A12" s="202"/>
      <c r="B12" s="45" t="s">
        <v>23</v>
      </c>
      <c r="C12" s="13" t="s">
        <v>66</v>
      </c>
      <c r="D12" s="4">
        <v>0</v>
      </c>
      <c r="E12" s="4" t="s">
        <v>98</v>
      </c>
      <c r="F12" s="4">
        <v>8</v>
      </c>
      <c r="G12" s="5" t="s">
        <v>71</v>
      </c>
      <c r="H12" s="193"/>
      <c r="I12" s="95" t="s">
        <v>92</v>
      </c>
      <c r="J12" s="15" t="s">
        <v>70</v>
      </c>
      <c r="K12" s="15" t="s">
        <v>70</v>
      </c>
      <c r="L12" s="97" t="s">
        <v>94</v>
      </c>
      <c r="M12" s="41"/>
      <c r="N12" s="41"/>
      <c r="O12" s="41"/>
    </row>
    <row r="13" spans="1:18" ht="25.5" customHeight="1">
      <c r="A13" s="202"/>
      <c r="B13" s="45" t="s">
        <v>24</v>
      </c>
      <c r="C13" s="13" t="s">
        <v>66</v>
      </c>
      <c r="D13" s="4">
        <v>0</v>
      </c>
      <c r="E13" s="4" t="s">
        <v>98</v>
      </c>
      <c r="F13" s="4">
        <v>1</v>
      </c>
      <c r="G13" s="5" t="s">
        <v>70</v>
      </c>
      <c r="H13" s="193"/>
      <c r="I13" s="14" t="s">
        <v>71</v>
      </c>
      <c r="J13" s="96" t="s">
        <v>92</v>
      </c>
      <c r="K13" s="96" t="s">
        <v>92</v>
      </c>
      <c r="L13" s="56" t="s">
        <v>71</v>
      </c>
      <c r="M13" s="8"/>
      <c r="N13" s="8"/>
      <c r="O13" s="8"/>
      <c r="P13" s="8"/>
      <c r="Q13" s="8"/>
      <c r="R13" s="8"/>
    </row>
    <row r="14" spans="1:15" ht="25.5" customHeight="1">
      <c r="A14" s="202"/>
      <c r="B14" s="46" t="s">
        <v>73</v>
      </c>
      <c r="C14" s="16" t="s">
        <v>92</v>
      </c>
      <c r="D14" s="6">
        <v>0</v>
      </c>
      <c r="E14" s="6" t="s">
        <v>20</v>
      </c>
      <c r="F14" s="6">
        <v>3</v>
      </c>
      <c r="G14" s="115" t="s">
        <v>71</v>
      </c>
      <c r="H14" s="194"/>
      <c r="I14" s="116" t="s">
        <v>70</v>
      </c>
      <c r="J14" s="102" t="s">
        <v>66</v>
      </c>
      <c r="K14" s="102" t="s">
        <v>66</v>
      </c>
      <c r="L14" s="117" t="s">
        <v>70</v>
      </c>
      <c r="M14" s="41"/>
      <c r="N14" s="41"/>
      <c r="O14" s="41"/>
    </row>
    <row r="15" spans="1:15" ht="25.5" customHeight="1">
      <c r="A15" s="202"/>
      <c r="B15" s="44" t="s">
        <v>14</v>
      </c>
      <c r="C15" s="104" t="s">
        <v>63</v>
      </c>
      <c r="D15" s="3">
        <v>5</v>
      </c>
      <c r="E15" s="3" t="s">
        <v>15</v>
      </c>
      <c r="F15" s="3">
        <v>2</v>
      </c>
      <c r="G15" s="105" t="s">
        <v>64</v>
      </c>
      <c r="H15" s="195" t="s">
        <v>88</v>
      </c>
      <c r="I15" s="92" t="s">
        <v>65</v>
      </c>
      <c r="J15" s="118" t="s">
        <v>68</v>
      </c>
      <c r="K15" s="118" t="s">
        <v>68</v>
      </c>
      <c r="L15" s="94" t="s">
        <v>65</v>
      </c>
      <c r="M15" s="8"/>
      <c r="N15" s="8"/>
      <c r="O15" s="8"/>
    </row>
    <row r="16" spans="1:15" ht="25.5" customHeight="1">
      <c r="A16" s="202"/>
      <c r="B16" s="45" t="s">
        <v>23</v>
      </c>
      <c r="C16" s="13" t="s">
        <v>65</v>
      </c>
      <c r="D16" s="4">
        <v>1</v>
      </c>
      <c r="E16" s="4" t="s">
        <v>15</v>
      </c>
      <c r="F16" s="4">
        <v>2</v>
      </c>
      <c r="G16" s="5" t="s">
        <v>68</v>
      </c>
      <c r="H16" s="193"/>
      <c r="I16" s="95" t="s">
        <v>64</v>
      </c>
      <c r="J16" s="96" t="s">
        <v>63</v>
      </c>
      <c r="K16" s="96" t="s">
        <v>63</v>
      </c>
      <c r="L16" s="97" t="s">
        <v>64</v>
      </c>
      <c r="M16" s="8"/>
      <c r="N16" s="8"/>
      <c r="O16" s="8"/>
    </row>
    <row r="17" spans="1:18" ht="25.5" customHeight="1">
      <c r="A17" s="202"/>
      <c r="B17" s="45" t="s">
        <v>24</v>
      </c>
      <c r="C17" s="13" t="s">
        <v>63</v>
      </c>
      <c r="D17" s="4">
        <v>7</v>
      </c>
      <c r="E17" s="4" t="s">
        <v>15</v>
      </c>
      <c r="F17" s="4">
        <v>2</v>
      </c>
      <c r="G17" s="5" t="s">
        <v>65</v>
      </c>
      <c r="H17" s="193"/>
      <c r="I17" s="14" t="s">
        <v>68</v>
      </c>
      <c r="J17" s="96" t="s">
        <v>64</v>
      </c>
      <c r="K17" s="96" t="s">
        <v>64</v>
      </c>
      <c r="L17" s="56" t="s">
        <v>68</v>
      </c>
      <c r="M17" s="8"/>
      <c r="N17" s="8"/>
      <c r="O17" s="8"/>
      <c r="P17" s="8"/>
      <c r="Q17" s="8"/>
      <c r="R17" s="8"/>
    </row>
    <row r="18" spans="1:15" ht="25.5" customHeight="1" thickBot="1">
      <c r="A18" s="203"/>
      <c r="B18" s="64" t="s">
        <v>73</v>
      </c>
      <c r="C18" s="107" t="s">
        <v>64</v>
      </c>
      <c r="D18" s="62">
        <v>1</v>
      </c>
      <c r="E18" s="58" t="s">
        <v>15</v>
      </c>
      <c r="F18" s="62">
        <v>4</v>
      </c>
      <c r="G18" s="108" t="s">
        <v>68</v>
      </c>
      <c r="H18" s="196"/>
      <c r="I18" s="109" t="s">
        <v>63</v>
      </c>
      <c r="J18" s="131" t="s">
        <v>65</v>
      </c>
      <c r="K18" s="131" t="s">
        <v>65</v>
      </c>
      <c r="L18" s="111" t="s">
        <v>63</v>
      </c>
      <c r="M18" s="41"/>
      <c r="N18" s="41"/>
      <c r="O18" s="41"/>
    </row>
    <row r="19" spans="1:18" ht="25.5" customHeight="1">
      <c r="A19" s="202" t="s">
        <v>85</v>
      </c>
      <c r="B19" s="128" t="s">
        <v>14</v>
      </c>
      <c r="C19" s="129" t="s">
        <v>68</v>
      </c>
      <c r="D19" s="38">
        <v>1</v>
      </c>
      <c r="E19" s="38" t="s">
        <v>20</v>
      </c>
      <c r="F19" s="38">
        <v>3</v>
      </c>
      <c r="G19" s="130" t="s">
        <v>70</v>
      </c>
      <c r="H19" s="193" t="s">
        <v>89</v>
      </c>
      <c r="I19" s="85" t="s">
        <v>65</v>
      </c>
      <c r="J19" s="119" t="s">
        <v>71</v>
      </c>
      <c r="K19" s="119" t="s">
        <v>71</v>
      </c>
      <c r="L19" s="86" t="s">
        <v>65</v>
      </c>
      <c r="M19" s="8"/>
      <c r="N19" s="8"/>
      <c r="O19" s="8"/>
      <c r="P19" s="8"/>
      <c r="Q19" s="8"/>
      <c r="R19" s="8"/>
    </row>
    <row r="20" spans="1:18" ht="25.5" customHeight="1">
      <c r="A20" s="202"/>
      <c r="B20" s="45" t="s">
        <v>23</v>
      </c>
      <c r="C20" s="13" t="s">
        <v>65</v>
      </c>
      <c r="D20" s="4">
        <v>0</v>
      </c>
      <c r="E20" s="4" t="s">
        <v>15</v>
      </c>
      <c r="F20" s="4">
        <v>3</v>
      </c>
      <c r="G20" s="5" t="s">
        <v>71</v>
      </c>
      <c r="H20" s="193"/>
      <c r="I20" s="14" t="s">
        <v>68</v>
      </c>
      <c r="J20" s="15" t="s">
        <v>70</v>
      </c>
      <c r="K20" s="15" t="s">
        <v>70</v>
      </c>
      <c r="L20" s="56" t="s">
        <v>68</v>
      </c>
      <c r="M20" s="8"/>
      <c r="N20" s="8"/>
      <c r="O20" s="8"/>
      <c r="P20" s="8"/>
      <c r="Q20" s="8"/>
      <c r="R20" s="8"/>
    </row>
    <row r="21" spans="1:18" ht="25.5" customHeight="1">
      <c r="A21" s="202"/>
      <c r="B21" s="45" t="s">
        <v>24</v>
      </c>
      <c r="C21" s="13" t="s">
        <v>65</v>
      </c>
      <c r="D21" s="4">
        <v>5</v>
      </c>
      <c r="E21" s="4" t="s">
        <v>15</v>
      </c>
      <c r="F21" s="4">
        <v>0</v>
      </c>
      <c r="G21" s="5" t="s">
        <v>66</v>
      </c>
      <c r="H21" s="193"/>
      <c r="I21" s="14" t="s">
        <v>71</v>
      </c>
      <c r="J21" s="15" t="s">
        <v>68</v>
      </c>
      <c r="K21" s="15" t="s">
        <v>68</v>
      </c>
      <c r="L21" s="56" t="s">
        <v>71</v>
      </c>
      <c r="M21" s="8"/>
      <c r="N21" s="8"/>
      <c r="O21" s="8"/>
      <c r="P21" s="8"/>
      <c r="Q21" s="8"/>
      <c r="R21" s="8"/>
    </row>
    <row r="22" spans="1:18" ht="25.5" customHeight="1" thickBot="1">
      <c r="A22" s="203"/>
      <c r="B22" s="65" t="s">
        <v>73</v>
      </c>
      <c r="C22" s="120" t="s">
        <v>68</v>
      </c>
      <c r="D22" s="58">
        <v>3</v>
      </c>
      <c r="E22" s="58" t="s">
        <v>20</v>
      </c>
      <c r="F22" s="58">
        <v>0</v>
      </c>
      <c r="G22" s="121" t="s">
        <v>71</v>
      </c>
      <c r="H22" s="196"/>
      <c r="I22" s="122" t="s">
        <v>66</v>
      </c>
      <c r="J22" s="110" t="s">
        <v>65</v>
      </c>
      <c r="K22" s="110" t="s">
        <v>65</v>
      </c>
      <c r="L22" s="123" t="s">
        <v>66</v>
      </c>
      <c r="M22" s="8"/>
      <c r="N22" s="8"/>
      <c r="O22" s="8"/>
      <c r="P22" s="8"/>
      <c r="Q22" s="8"/>
      <c r="R22" s="8"/>
    </row>
    <row r="23" spans="1:18" ht="25.5" customHeight="1">
      <c r="A23" s="201" t="s">
        <v>78</v>
      </c>
      <c r="B23" s="63" t="s">
        <v>14</v>
      </c>
      <c r="C23" s="54" t="s">
        <v>65</v>
      </c>
      <c r="D23" s="55"/>
      <c r="E23" s="55" t="s">
        <v>15</v>
      </c>
      <c r="F23" s="55"/>
      <c r="G23" s="60" t="s">
        <v>70</v>
      </c>
      <c r="H23" s="192" t="s">
        <v>64</v>
      </c>
      <c r="I23" s="124" t="s">
        <v>86</v>
      </c>
      <c r="J23" s="113" t="s">
        <v>64</v>
      </c>
      <c r="K23" s="113" t="s">
        <v>64</v>
      </c>
      <c r="L23" s="125" t="s">
        <v>86</v>
      </c>
      <c r="M23" s="8"/>
      <c r="N23" s="8"/>
      <c r="O23" s="8"/>
      <c r="P23" s="8"/>
      <c r="Q23" s="8"/>
      <c r="R23" s="8"/>
    </row>
    <row r="24" spans="1:18" ht="25.5" customHeight="1">
      <c r="A24" s="202"/>
      <c r="B24" s="45" t="s">
        <v>23</v>
      </c>
      <c r="C24" s="13" t="s">
        <v>64</v>
      </c>
      <c r="D24" s="4"/>
      <c r="E24" s="4" t="s">
        <v>15</v>
      </c>
      <c r="F24" s="4"/>
      <c r="G24" s="5" t="s">
        <v>69</v>
      </c>
      <c r="H24" s="193"/>
      <c r="I24" s="14" t="s">
        <v>70</v>
      </c>
      <c r="J24" s="15" t="s">
        <v>65</v>
      </c>
      <c r="K24" s="15" t="s">
        <v>65</v>
      </c>
      <c r="L24" s="56" t="s">
        <v>70</v>
      </c>
      <c r="M24" s="8"/>
      <c r="N24" s="8"/>
      <c r="O24" s="8"/>
      <c r="P24" s="8"/>
      <c r="Q24" s="8"/>
      <c r="R24" s="8"/>
    </row>
    <row r="25" spans="1:18" ht="25.5" customHeight="1">
      <c r="A25" s="202"/>
      <c r="B25" s="47" t="s">
        <v>74</v>
      </c>
      <c r="C25" s="126" t="s">
        <v>64</v>
      </c>
      <c r="D25" s="10"/>
      <c r="E25" s="4" t="s">
        <v>15</v>
      </c>
      <c r="F25" s="10"/>
      <c r="G25" s="127" t="s">
        <v>70</v>
      </c>
      <c r="H25" s="193"/>
      <c r="I25" s="14" t="s">
        <v>65</v>
      </c>
      <c r="J25" s="15" t="s">
        <v>86</v>
      </c>
      <c r="K25" s="15" t="s">
        <v>86</v>
      </c>
      <c r="L25" s="56" t="s">
        <v>65</v>
      </c>
      <c r="M25" s="8"/>
      <c r="N25" s="8"/>
      <c r="O25" s="8"/>
      <c r="P25" s="8"/>
      <c r="Q25" s="8"/>
      <c r="R25" s="8"/>
    </row>
    <row r="26" spans="1:18" ht="25.5" customHeight="1">
      <c r="A26" s="202"/>
      <c r="B26" s="46" t="s">
        <v>73</v>
      </c>
      <c r="C26" s="16" t="s">
        <v>65</v>
      </c>
      <c r="D26" s="6"/>
      <c r="E26" s="6" t="s">
        <v>15</v>
      </c>
      <c r="F26" s="6"/>
      <c r="G26" s="115" t="s">
        <v>69</v>
      </c>
      <c r="H26" s="194"/>
      <c r="I26" s="116" t="s">
        <v>64</v>
      </c>
      <c r="J26" s="17" t="s">
        <v>70</v>
      </c>
      <c r="K26" s="17" t="s">
        <v>70</v>
      </c>
      <c r="L26" s="117" t="s">
        <v>64</v>
      </c>
      <c r="M26" s="8"/>
      <c r="N26" s="8"/>
      <c r="O26" s="8"/>
      <c r="P26" s="8"/>
      <c r="Q26" s="8"/>
      <c r="R26" s="8"/>
    </row>
    <row r="27" spans="1:18" ht="25.5" customHeight="1">
      <c r="A27" s="202"/>
      <c r="B27" s="48" t="s">
        <v>75</v>
      </c>
      <c r="C27" s="98" t="s">
        <v>66</v>
      </c>
      <c r="D27" s="8"/>
      <c r="E27" s="3" t="s">
        <v>98</v>
      </c>
      <c r="F27" s="8"/>
      <c r="G27" s="99" t="s">
        <v>68</v>
      </c>
      <c r="H27" s="195" t="s">
        <v>63</v>
      </c>
      <c r="I27" s="18" t="s">
        <v>63</v>
      </c>
      <c r="J27" s="118" t="s">
        <v>90</v>
      </c>
      <c r="K27" s="118" t="s">
        <v>90</v>
      </c>
      <c r="L27" s="57" t="s">
        <v>63</v>
      </c>
      <c r="M27" s="8"/>
      <c r="N27" s="8"/>
      <c r="O27" s="8"/>
      <c r="P27" s="8"/>
      <c r="Q27" s="8"/>
      <c r="R27" s="8"/>
    </row>
    <row r="28" spans="1:18" ht="25.5" customHeight="1">
      <c r="A28" s="202"/>
      <c r="B28" s="47" t="s">
        <v>76</v>
      </c>
      <c r="C28" s="126" t="s">
        <v>63</v>
      </c>
      <c r="D28" s="10"/>
      <c r="E28" s="4" t="s">
        <v>15</v>
      </c>
      <c r="F28" s="10"/>
      <c r="G28" s="127" t="s">
        <v>90</v>
      </c>
      <c r="H28" s="193"/>
      <c r="I28" s="14" t="s">
        <v>68</v>
      </c>
      <c r="J28" s="15" t="s">
        <v>66</v>
      </c>
      <c r="K28" s="15" t="s">
        <v>66</v>
      </c>
      <c r="L28" s="56" t="s">
        <v>68</v>
      </c>
      <c r="M28" s="8"/>
      <c r="N28" s="8"/>
      <c r="O28" s="8"/>
      <c r="P28" s="8"/>
      <c r="Q28" s="8"/>
      <c r="R28" s="8"/>
    </row>
    <row r="29" spans="1:18" ht="25.5" customHeight="1">
      <c r="A29" s="202"/>
      <c r="B29" s="47" t="s">
        <v>74</v>
      </c>
      <c r="C29" s="126" t="s">
        <v>63</v>
      </c>
      <c r="D29" s="10"/>
      <c r="E29" s="4" t="s">
        <v>15</v>
      </c>
      <c r="F29" s="10"/>
      <c r="G29" s="127" t="s">
        <v>66</v>
      </c>
      <c r="H29" s="193"/>
      <c r="I29" s="14" t="s">
        <v>91</v>
      </c>
      <c r="J29" s="15" t="s">
        <v>68</v>
      </c>
      <c r="K29" s="15" t="s">
        <v>68</v>
      </c>
      <c r="L29" s="56" t="s">
        <v>92</v>
      </c>
      <c r="M29" s="8"/>
      <c r="N29" s="8"/>
      <c r="O29" s="8"/>
      <c r="P29" s="8"/>
      <c r="Q29" s="8"/>
      <c r="R29" s="8"/>
    </row>
    <row r="30" spans="1:18" ht="25.5" customHeight="1" thickBot="1">
      <c r="A30" s="203"/>
      <c r="B30" s="65" t="s">
        <v>73</v>
      </c>
      <c r="C30" s="120" t="s">
        <v>92</v>
      </c>
      <c r="D30" s="58"/>
      <c r="E30" s="58" t="s">
        <v>20</v>
      </c>
      <c r="F30" s="58"/>
      <c r="G30" s="121" t="s">
        <v>68</v>
      </c>
      <c r="H30" s="196"/>
      <c r="I30" s="122" t="s">
        <v>66</v>
      </c>
      <c r="J30" s="110" t="s">
        <v>63</v>
      </c>
      <c r="K30" s="110" t="s">
        <v>63</v>
      </c>
      <c r="L30" s="123" t="s">
        <v>66</v>
      </c>
      <c r="M30" s="8"/>
      <c r="N30" s="8"/>
      <c r="O30" s="8"/>
      <c r="P30" s="8"/>
      <c r="Q30" s="8"/>
      <c r="R30" s="8"/>
    </row>
    <row r="31" spans="1:18" ht="25.5" customHeight="1">
      <c r="A31" s="201" t="s">
        <v>79</v>
      </c>
      <c r="B31" s="63" t="s">
        <v>14</v>
      </c>
      <c r="C31" s="54" t="s">
        <v>64</v>
      </c>
      <c r="D31" s="55"/>
      <c r="E31" s="55" t="s">
        <v>15</v>
      </c>
      <c r="F31" s="55"/>
      <c r="G31" s="60" t="s">
        <v>71</v>
      </c>
      <c r="H31" s="192" t="s">
        <v>64</v>
      </c>
      <c r="I31" s="124" t="s">
        <v>90</v>
      </c>
      <c r="J31" s="113" t="s">
        <v>86</v>
      </c>
      <c r="K31" s="113" t="s">
        <v>86</v>
      </c>
      <c r="L31" s="125" t="s">
        <v>95</v>
      </c>
      <c r="M31" s="8"/>
      <c r="N31" s="8"/>
      <c r="O31" s="8"/>
      <c r="P31" s="8"/>
      <c r="Q31" s="8"/>
      <c r="R31" s="8"/>
    </row>
    <row r="32" spans="1:18" ht="25.5" customHeight="1">
      <c r="A32" s="202"/>
      <c r="B32" s="45" t="s">
        <v>23</v>
      </c>
      <c r="C32" s="13" t="s">
        <v>95</v>
      </c>
      <c r="D32" s="4"/>
      <c r="E32" s="4" t="s">
        <v>102</v>
      </c>
      <c r="F32" s="4"/>
      <c r="G32" s="5" t="s">
        <v>69</v>
      </c>
      <c r="H32" s="193"/>
      <c r="I32" s="14" t="s">
        <v>71</v>
      </c>
      <c r="J32" s="15" t="s">
        <v>64</v>
      </c>
      <c r="K32" s="15" t="s">
        <v>64</v>
      </c>
      <c r="L32" s="56" t="s">
        <v>71</v>
      </c>
      <c r="M32" s="8"/>
      <c r="N32" s="8"/>
      <c r="O32" s="8"/>
      <c r="P32" s="8"/>
      <c r="Q32" s="8"/>
      <c r="R32" s="8"/>
    </row>
    <row r="33" spans="1:18" ht="25.5" customHeight="1">
      <c r="A33" s="202"/>
      <c r="B33" s="45" t="s">
        <v>24</v>
      </c>
      <c r="C33" s="13" t="s">
        <v>64</v>
      </c>
      <c r="D33" s="4"/>
      <c r="E33" s="4" t="s">
        <v>15</v>
      </c>
      <c r="F33" s="4"/>
      <c r="G33" s="5" t="s">
        <v>90</v>
      </c>
      <c r="H33" s="193"/>
      <c r="I33" s="14" t="s">
        <v>86</v>
      </c>
      <c r="J33" s="15" t="s">
        <v>71</v>
      </c>
      <c r="K33" s="15" t="s">
        <v>71</v>
      </c>
      <c r="L33" s="56" t="s">
        <v>86</v>
      </c>
      <c r="M33" s="8"/>
      <c r="N33" s="8"/>
      <c r="O33" s="8"/>
      <c r="P33" s="8"/>
      <c r="Q33" s="8"/>
      <c r="R33" s="8"/>
    </row>
    <row r="34" spans="1:18" ht="25.5" customHeight="1" thickBot="1">
      <c r="A34" s="203"/>
      <c r="B34" s="65" t="s">
        <v>73</v>
      </c>
      <c r="C34" s="120" t="s">
        <v>69</v>
      </c>
      <c r="D34" s="58"/>
      <c r="E34" s="58" t="s">
        <v>15</v>
      </c>
      <c r="F34" s="58"/>
      <c r="G34" s="121" t="s">
        <v>71</v>
      </c>
      <c r="H34" s="196"/>
      <c r="I34" s="122" t="s">
        <v>64</v>
      </c>
      <c r="J34" s="110" t="s">
        <v>90</v>
      </c>
      <c r="K34" s="110" t="s">
        <v>90</v>
      </c>
      <c r="L34" s="123" t="s">
        <v>64</v>
      </c>
      <c r="M34" s="8"/>
      <c r="N34" s="8"/>
      <c r="O34" s="8"/>
      <c r="P34" s="8"/>
      <c r="Q34" s="8"/>
      <c r="R34" s="8"/>
    </row>
    <row r="35" spans="1:18" ht="25.5" customHeight="1">
      <c r="A35" s="201" t="s">
        <v>80</v>
      </c>
      <c r="B35" s="84" t="s">
        <v>75</v>
      </c>
      <c r="C35" s="98" t="s">
        <v>63</v>
      </c>
      <c r="D35" s="8"/>
      <c r="E35" s="38" t="s">
        <v>15</v>
      </c>
      <c r="F35" s="8"/>
      <c r="G35" s="99" t="s">
        <v>68</v>
      </c>
      <c r="H35" s="193" t="s">
        <v>63</v>
      </c>
      <c r="I35" s="85" t="s">
        <v>66</v>
      </c>
      <c r="J35" s="119" t="s">
        <v>86</v>
      </c>
      <c r="K35" s="119" t="s">
        <v>86</v>
      </c>
      <c r="L35" s="86" t="s">
        <v>66</v>
      </c>
      <c r="M35" s="8"/>
      <c r="N35" s="8"/>
      <c r="O35" s="8"/>
      <c r="P35" s="8"/>
      <c r="Q35" s="8"/>
      <c r="R35" s="8"/>
    </row>
    <row r="36" spans="1:18" ht="25.5" customHeight="1">
      <c r="A36" s="202"/>
      <c r="B36" s="47" t="s">
        <v>76</v>
      </c>
      <c r="C36" s="126" t="s">
        <v>68</v>
      </c>
      <c r="D36" s="10"/>
      <c r="E36" s="4" t="s">
        <v>20</v>
      </c>
      <c r="F36" s="10"/>
      <c r="G36" s="127" t="s">
        <v>69</v>
      </c>
      <c r="H36" s="193"/>
      <c r="I36" s="14" t="s">
        <v>63</v>
      </c>
      <c r="J36" s="15" t="s">
        <v>70</v>
      </c>
      <c r="K36" s="15" t="s">
        <v>70</v>
      </c>
      <c r="L36" s="56" t="s">
        <v>63</v>
      </c>
      <c r="M36" s="8"/>
      <c r="N36" s="8"/>
      <c r="O36" s="8"/>
      <c r="P36" s="8"/>
      <c r="Q36" s="8"/>
      <c r="R36" s="8"/>
    </row>
    <row r="37" spans="1:18" ht="25.5" customHeight="1">
      <c r="A37" s="202"/>
      <c r="B37" s="47" t="s">
        <v>74</v>
      </c>
      <c r="C37" s="126" t="s">
        <v>63</v>
      </c>
      <c r="D37" s="10"/>
      <c r="E37" s="4" t="s">
        <v>15</v>
      </c>
      <c r="F37" s="10"/>
      <c r="G37" s="127" t="s">
        <v>70</v>
      </c>
      <c r="H37" s="193"/>
      <c r="I37" s="14" t="s">
        <v>86</v>
      </c>
      <c r="J37" s="15" t="s">
        <v>68</v>
      </c>
      <c r="K37" s="15" t="s">
        <v>68</v>
      </c>
      <c r="L37" s="56" t="s">
        <v>86</v>
      </c>
      <c r="M37" s="8"/>
      <c r="N37" s="8"/>
      <c r="O37" s="8"/>
      <c r="P37" s="8"/>
      <c r="Q37" s="8"/>
      <c r="R37" s="8"/>
    </row>
    <row r="38" spans="1:18" ht="25.5" customHeight="1" thickBot="1">
      <c r="A38" s="203"/>
      <c r="B38" s="65" t="s">
        <v>73</v>
      </c>
      <c r="C38" s="120" t="s">
        <v>66</v>
      </c>
      <c r="D38" s="58"/>
      <c r="E38" s="58" t="s">
        <v>98</v>
      </c>
      <c r="F38" s="58"/>
      <c r="G38" s="121" t="s">
        <v>69</v>
      </c>
      <c r="H38" s="196"/>
      <c r="I38" s="122" t="s">
        <v>68</v>
      </c>
      <c r="J38" s="110" t="s">
        <v>63</v>
      </c>
      <c r="K38" s="110" t="s">
        <v>63</v>
      </c>
      <c r="L38" s="123" t="s">
        <v>68</v>
      </c>
      <c r="M38" s="8"/>
      <c r="N38" s="8"/>
      <c r="O38" s="8"/>
      <c r="P38" s="8"/>
      <c r="Q38" s="8"/>
      <c r="R38" s="8"/>
    </row>
    <row r="39" spans="9:18" ht="25.5" customHeight="1"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9:18" ht="25.5" customHeight="1"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9:18" ht="25.5" customHeight="1"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9:18" ht="25.5" customHeight="1"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9:18" ht="25.5" customHeight="1"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9:18" ht="25.5" customHeight="1"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9:18" ht="25.5" customHeight="1"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9:18" ht="25.5" customHeight="1"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9:18" ht="25.5" customHeight="1"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9:18" ht="25.5" customHeight="1"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9:18" ht="25.5" customHeight="1"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9:18" ht="25.5" customHeight="1"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9:18" ht="25.5" customHeight="1"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9:18" ht="25.5" customHeight="1"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9:18" ht="25.5" customHeight="1"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9:18" ht="25.5" customHeight="1"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9:18" ht="25.5" customHeight="1"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9:18" ht="25.5" customHeight="1"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9:18" ht="25.5" customHeight="1">
      <c r="I57" s="8"/>
      <c r="J57" s="8"/>
      <c r="K57" s="8"/>
      <c r="L57" s="8"/>
      <c r="M57" s="8"/>
      <c r="N57" s="8"/>
      <c r="O57" s="8"/>
      <c r="P57" s="8"/>
      <c r="Q57" s="8"/>
      <c r="R57" s="8"/>
    </row>
  </sheetData>
  <sheetProtection/>
  <mergeCells count="20">
    <mergeCell ref="A31:A34"/>
    <mergeCell ref="A35:A38"/>
    <mergeCell ref="I1:L1"/>
    <mergeCell ref="H31:H34"/>
    <mergeCell ref="H35:H38"/>
    <mergeCell ref="A3:A10"/>
    <mergeCell ref="A11:A18"/>
    <mergeCell ref="A23:A30"/>
    <mergeCell ref="H19:H22"/>
    <mergeCell ref="A19:A22"/>
    <mergeCell ref="A1:A2"/>
    <mergeCell ref="B1:B2"/>
    <mergeCell ref="C1:G2"/>
    <mergeCell ref="H1:H2"/>
    <mergeCell ref="H23:H26"/>
    <mergeCell ref="H27:H30"/>
    <mergeCell ref="H3:H6"/>
    <mergeCell ref="H7:H10"/>
    <mergeCell ref="H11:H14"/>
    <mergeCell ref="H15:H18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portrait" paperSize="9" scale="86" r:id="rId1"/>
  <headerFooter alignWithMargins="0">
    <oddHeader>&amp;C&amp;"HG丸ｺﾞｼｯｸM-PRO,標準"&amp;24Ｙリーグ（Ｕ‐１５）３部２０１０置賜エリア大会Ｂグループ　対戦表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B1">
      <pane xSplit="2" ySplit="2" topLeftCell="D15" activePane="bottomRight" state="frozen"/>
      <selection pane="topLeft" activeCell="B1" sqref="B1"/>
      <selection pane="topRight" activeCell="D1" sqref="D1"/>
      <selection pane="bottomLeft" activeCell="B3" sqref="B3"/>
      <selection pane="bottomRight" activeCell="H31" sqref="H31"/>
    </sheetView>
  </sheetViews>
  <sheetFormatPr defaultColWidth="6.625" defaultRowHeight="25.5" customHeight="1"/>
  <cols>
    <col min="1" max="1" width="9.00390625" style="19" hidden="1" customWidth="1"/>
    <col min="2" max="2" width="11.375" style="12" customWidth="1"/>
    <col min="3" max="3" width="6.50390625" style="12" customWidth="1"/>
    <col min="4" max="4" width="10.625" style="21" customWidth="1"/>
    <col min="5" max="5" width="10.75390625" style="21" customWidth="1"/>
    <col min="6" max="6" width="3.25390625" style="21" customWidth="1"/>
    <col min="7" max="7" width="4.00390625" style="21" customWidth="1"/>
    <col min="8" max="8" width="3.25390625" style="21" customWidth="1"/>
    <col min="9" max="9" width="10.75390625" style="21" customWidth="1"/>
    <col min="10" max="10" width="13.75390625" style="21" customWidth="1"/>
    <col min="11" max="14" width="9.125" style="21" customWidth="1"/>
    <col min="15" max="15" width="12.625" style="19" customWidth="1"/>
    <col min="16" max="16384" width="6.625" style="19" customWidth="1"/>
  </cols>
  <sheetData>
    <row r="1" spans="1:15" s="2" customFormat="1" ht="15.75" customHeight="1">
      <c r="A1" s="2" t="s">
        <v>44</v>
      </c>
      <c r="B1" s="207" t="s">
        <v>7</v>
      </c>
      <c r="C1" s="209" t="s">
        <v>46</v>
      </c>
      <c r="D1" s="190" t="s">
        <v>13</v>
      </c>
      <c r="E1" s="185" t="s">
        <v>6</v>
      </c>
      <c r="F1" s="183"/>
      <c r="G1" s="183"/>
      <c r="H1" s="183"/>
      <c r="I1" s="186"/>
      <c r="J1" s="190" t="s">
        <v>8</v>
      </c>
      <c r="K1" s="182" t="s">
        <v>12</v>
      </c>
      <c r="L1" s="183"/>
      <c r="M1" s="183"/>
      <c r="N1" s="184"/>
      <c r="O1" s="1"/>
    </row>
    <row r="2" spans="1:15" s="2" customFormat="1" ht="15.75" customHeight="1" thickBot="1">
      <c r="A2" s="2" t="s">
        <v>45</v>
      </c>
      <c r="B2" s="208"/>
      <c r="C2" s="210"/>
      <c r="D2" s="191"/>
      <c r="E2" s="187"/>
      <c r="F2" s="188"/>
      <c r="G2" s="188"/>
      <c r="H2" s="188"/>
      <c r="I2" s="189"/>
      <c r="J2" s="191"/>
      <c r="K2" s="52" t="s">
        <v>11</v>
      </c>
      <c r="L2" s="51" t="s">
        <v>10</v>
      </c>
      <c r="M2" s="51" t="s">
        <v>10</v>
      </c>
      <c r="N2" s="53" t="s">
        <v>9</v>
      </c>
      <c r="O2" s="1"/>
    </row>
    <row r="3" spans="1:14" ht="14.25" customHeight="1">
      <c r="A3" s="19" t="s">
        <v>29</v>
      </c>
      <c r="B3" s="201" t="s">
        <v>72</v>
      </c>
      <c r="C3" s="211" t="s">
        <v>48</v>
      </c>
      <c r="D3" s="59" t="s">
        <v>14</v>
      </c>
      <c r="E3" s="66" t="s">
        <v>53</v>
      </c>
      <c r="F3" s="55">
        <v>2</v>
      </c>
      <c r="G3" s="55" t="s">
        <v>15</v>
      </c>
      <c r="H3" s="55">
        <v>2</v>
      </c>
      <c r="I3" s="132" t="s">
        <v>55</v>
      </c>
      <c r="J3" s="192" t="s">
        <v>53</v>
      </c>
      <c r="K3" s="133" t="s">
        <v>56</v>
      </c>
      <c r="L3" s="134" t="s">
        <v>57</v>
      </c>
      <c r="M3" s="134" t="s">
        <v>57</v>
      </c>
      <c r="N3" s="135" t="s">
        <v>56</v>
      </c>
    </row>
    <row r="4" spans="1:14" ht="14.25" customHeight="1">
      <c r="A4" s="19" t="s">
        <v>30</v>
      </c>
      <c r="B4" s="202"/>
      <c r="C4" s="212"/>
      <c r="D4" s="9" t="s">
        <v>17</v>
      </c>
      <c r="E4" s="67" t="s">
        <v>56</v>
      </c>
      <c r="F4" s="4">
        <v>6</v>
      </c>
      <c r="G4" s="4" t="s">
        <v>15</v>
      </c>
      <c r="H4" s="4">
        <v>0</v>
      </c>
      <c r="I4" s="70" t="s">
        <v>57</v>
      </c>
      <c r="J4" s="193"/>
      <c r="K4" s="75" t="s">
        <v>53</v>
      </c>
      <c r="L4" s="76" t="s">
        <v>55</v>
      </c>
      <c r="M4" s="76" t="s">
        <v>55</v>
      </c>
      <c r="N4" s="77" t="s">
        <v>53</v>
      </c>
    </row>
    <row r="5" spans="1:15" ht="14.25" customHeight="1">
      <c r="A5" s="19" t="s">
        <v>31</v>
      </c>
      <c r="B5" s="202"/>
      <c r="C5" s="212"/>
      <c r="D5" s="9" t="s">
        <v>19</v>
      </c>
      <c r="E5" s="67" t="s">
        <v>53</v>
      </c>
      <c r="F5" s="4">
        <v>18</v>
      </c>
      <c r="G5" s="4" t="s">
        <v>20</v>
      </c>
      <c r="H5" s="4">
        <v>0</v>
      </c>
      <c r="I5" s="70" t="s">
        <v>57</v>
      </c>
      <c r="J5" s="193"/>
      <c r="K5" s="75" t="s">
        <v>55</v>
      </c>
      <c r="L5" s="76" t="s">
        <v>56</v>
      </c>
      <c r="M5" s="76" t="s">
        <v>56</v>
      </c>
      <c r="N5" s="77" t="s">
        <v>55</v>
      </c>
      <c r="O5" s="20"/>
    </row>
    <row r="6" spans="1:15" ht="14.25" customHeight="1">
      <c r="A6" s="19" t="s">
        <v>32</v>
      </c>
      <c r="B6" s="202"/>
      <c r="C6" s="212"/>
      <c r="D6" s="11" t="s">
        <v>21</v>
      </c>
      <c r="E6" s="68" t="s">
        <v>55</v>
      </c>
      <c r="F6" s="6">
        <v>1</v>
      </c>
      <c r="G6" s="6" t="s">
        <v>20</v>
      </c>
      <c r="H6" s="6">
        <v>0</v>
      </c>
      <c r="I6" s="71" t="s">
        <v>56</v>
      </c>
      <c r="J6" s="194"/>
      <c r="K6" s="136" t="s">
        <v>57</v>
      </c>
      <c r="L6" s="78" t="s">
        <v>53</v>
      </c>
      <c r="M6" s="78" t="s">
        <v>53</v>
      </c>
      <c r="N6" s="137" t="s">
        <v>57</v>
      </c>
      <c r="O6" s="20"/>
    </row>
    <row r="7" spans="1:15" ht="14.25" customHeight="1">
      <c r="A7" s="19" t="s">
        <v>33</v>
      </c>
      <c r="B7" s="202"/>
      <c r="C7" s="212"/>
      <c r="D7" s="7" t="s">
        <v>16</v>
      </c>
      <c r="E7" s="138" t="s">
        <v>54</v>
      </c>
      <c r="F7" s="3">
        <v>2</v>
      </c>
      <c r="G7" s="3" t="s">
        <v>15</v>
      </c>
      <c r="H7" s="3">
        <v>0</v>
      </c>
      <c r="I7" s="139" t="s">
        <v>58</v>
      </c>
      <c r="J7" s="195" t="s">
        <v>54</v>
      </c>
      <c r="K7" s="79" t="s">
        <v>59</v>
      </c>
      <c r="L7" s="140" t="s">
        <v>60</v>
      </c>
      <c r="M7" s="140" t="s">
        <v>60</v>
      </c>
      <c r="N7" s="80" t="s">
        <v>59</v>
      </c>
      <c r="O7" s="20"/>
    </row>
    <row r="8" spans="1:14" ht="14.25" customHeight="1">
      <c r="A8" s="19" t="s">
        <v>34</v>
      </c>
      <c r="B8" s="202"/>
      <c r="C8" s="212"/>
      <c r="D8" s="9" t="s">
        <v>17</v>
      </c>
      <c r="E8" s="67" t="s">
        <v>59</v>
      </c>
      <c r="F8" s="4">
        <v>1</v>
      </c>
      <c r="G8" s="4" t="s">
        <v>18</v>
      </c>
      <c r="H8" s="4">
        <v>0</v>
      </c>
      <c r="I8" s="70" t="s">
        <v>60</v>
      </c>
      <c r="J8" s="193"/>
      <c r="K8" s="75" t="s">
        <v>54</v>
      </c>
      <c r="L8" s="76" t="s">
        <v>58</v>
      </c>
      <c r="M8" s="76" t="s">
        <v>58</v>
      </c>
      <c r="N8" s="77" t="s">
        <v>54</v>
      </c>
    </row>
    <row r="9" spans="1:14" ht="14.25" customHeight="1">
      <c r="A9" s="19" t="s">
        <v>35</v>
      </c>
      <c r="B9" s="202"/>
      <c r="C9" s="212"/>
      <c r="D9" s="9" t="s">
        <v>19</v>
      </c>
      <c r="E9" s="67" t="s">
        <v>54</v>
      </c>
      <c r="F9" s="4">
        <v>1</v>
      </c>
      <c r="G9" s="4" t="s">
        <v>20</v>
      </c>
      <c r="H9" s="4">
        <v>0</v>
      </c>
      <c r="I9" s="70" t="s">
        <v>60</v>
      </c>
      <c r="J9" s="193"/>
      <c r="K9" s="75" t="s">
        <v>58</v>
      </c>
      <c r="L9" s="76" t="s">
        <v>59</v>
      </c>
      <c r="M9" s="76" t="s">
        <v>59</v>
      </c>
      <c r="N9" s="77" t="s">
        <v>58</v>
      </c>
    </row>
    <row r="10" spans="1:15" ht="14.25" customHeight="1">
      <c r="A10" s="19" t="s">
        <v>36</v>
      </c>
      <c r="B10" s="202"/>
      <c r="C10" s="213"/>
      <c r="D10" s="11" t="s">
        <v>21</v>
      </c>
      <c r="E10" s="68" t="s">
        <v>58</v>
      </c>
      <c r="F10" s="6">
        <v>0</v>
      </c>
      <c r="G10" s="6" t="s">
        <v>20</v>
      </c>
      <c r="H10" s="6">
        <v>1</v>
      </c>
      <c r="I10" s="71" t="s">
        <v>59</v>
      </c>
      <c r="J10" s="194"/>
      <c r="K10" s="136" t="s">
        <v>60</v>
      </c>
      <c r="L10" s="78" t="s">
        <v>54</v>
      </c>
      <c r="M10" s="78" t="s">
        <v>54</v>
      </c>
      <c r="N10" s="137" t="s">
        <v>60</v>
      </c>
      <c r="O10" s="20"/>
    </row>
    <row r="11" spans="2:15" ht="14.25" customHeight="1">
      <c r="B11" s="202"/>
      <c r="C11" s="214" t="s">
        <v>47</v>
      </c>
      <c r="D11" s="49" t="s">
        <v>14</v>
      </c>
      <c r="E11" s="141" t="s">
        <v>64</v>
      </c>
      <c r="F11" s="42">
        <v>3</v>
      </c>
      <c r="G11" s="3" t="s">
        <v>15</v>
      </c>
      <c r="H11" s="42">
        <v>1</v>
      </c>
      <c r="I11" s="72" t="s">
        <v>65</v>
      </c>
      <c r="J11" s="195" t="s">
        <v>64</v>
      </c>
      <c r="K11" s="142" t="s">
        <v>93</v>
      </c>
      <c r="L11" s="143" t="s">
        <v>66</v>
      </c>
      <c r="M11" s="143" t="s">
        <v>66</v>
      </c>
      <c r="N11" s="144" t="s">
        <v>91</v>
      </c>
      <c r="O11" s="20"/>
    </row>
    <row r="12" spans="2:14" ht="14.25" customHeight="1">
      <c r="B12" s="202"/>
      <c r="C12" s="212"/>
      <c r="D12" s="50" t="s">
        <v>17</v>
      </c>
      <c r="E12" s="67" t="s">
        <v>66</v>
      </c>
      <c r="F12" s="4">
        <v>0</v>
      </c>
      <c r="G12" s="4" t="s">
        <v>18</v>
      </c>
      <c r="H12" s="4">
        <v>11</v>
      </c>
      <c r="I12" s="73" t="s">
        <v>90</v>
      </c>
      <c r="J12" s="193"/>
      <c r="K12" s="145" t="s">
        <v>64</v>
      </c>
      <c r="L12" s="146" t="s">
        <v>65</v>
      </c>
      <c r="M12" s="146" t="s">
        <v>65</v>
      </c>
      <c r="N12" s="147" t="s">
        <v>64</v>
      </c>
    </row>
    <row r="13" spans="2:14" ht="14.25" customHeight="1">
      <c r="B13" s="202"/>
      <c r="C13" s="212"/>
      <c r="D13" s="45" t="s">
        <v>28</v>
      </c>
      <c r="E13" s="148" t="s">
        <v>64</v>
      </c>
      <c r="F13" s="8">
        <v>7</v>
      </c>
      <c r="G13" s="4" t="s">
        <v>20</v>
      </c>
      <c r="H13" s="8">
        <v>0</v>
      </c>
      <c r="I13" s="149" t="s">
        <v>66</v>
      </c>
      <c r="J13" s="193"/>
      <c r="K13" s="145" t="s">
        <v>65</v>
      </c>
      <c r="L13" s="146" t="s">
        <v>90</v>
      </c>
      <c r="M13" s="146" t="s">
        <v>90</v>
      </c>
      <c r="N13" s="147" t="s">
        <v>65</v>
      </c>
    </row>
    <row r="14" spans="2:14" ht="14.25" customHeight="1">
      <c r="B14" s="202"/>
      <c r="C14" s="212"/>
      <c r="D14" s="100" t="s">
        <v>73</v>
      </c>
      <c r="E14" s="69" t="s">
        <v>65</v>
      </c>
      <c r="F14" s="43">
        <v>0</v>
      </c>
      <c r="G14" s="6" t="s">
        <v>20</v>
      </c>
      <c r="H14" s="43">
        <v>2</v>
      </c>
      <c r="I14" s="150" t="s">
        <v>91</v>
      </c>
      <c r="J14" s="194"/>
      <c r="K14" s="151" t="s">
        <v>66</v>
      </c>
      <c r="L14" s="152" t="s">
        <v>64</v>
      </c>
      <c r="M14" s="152" t="s">
        <v>64</v>
      </c>
      <c r="N14" s="153" t="s">
        <v>66</v>
      </c>
    </row>
    <row r="15" spans="2:15" ht="14.25" customHeight="1">
      <c r="B15" s="202"/>
      <c r="C15" s="212"/>
      <c r="D15" s="49" t="s">
        <v>26</v>
      </c>
      <c r="E15" s="138" t="s">
        <v>70</v>
      </c>
      <c r="F15" s="3">
        <v>0</v>
      </c>
      <c r="G15" s="3" t="s">
        <v>15</v>
      </c>
      <c r="H15" s="3">
        <v>4</v>
      </c>
      <c r="I15" s="154" t="s">
        <v>71</v>
      </c>
      <c r="J15" s="195" t="s">
        <v>63</v>
      </c>
      <c r="K15" s="142" t="s">
        <v>63</v>
      </c>
      <c r="L15" s="143" t="s">
        <v>86</v>
      </c>
      <c r="M15" s="143" t="s">
        <v>86</v>
      </c>
      <c r="N15" s="144" t="s">
        <v>63</v>
      </c>
      <c r="O15" s="20"/>
    </row>
    <row r="16" spans="2:15" ht="14.25" customHeight="1">
      <c r="B16" s="202"/>
      <c r="C16" s="212"/>
      <c r="D16" s="50" t="s">
        <v>27</v>
      </c>
      <c r="E16" s="67" t="s">
        <v>69</v>
      </c>
      <c r="F16" s="4">
        <v>1</v>
      </c>
      <c r="G16" s="4" t="s">
        <v>18</v>
      </c>
      <c r="H16" s="4">
        <v>0</v>
      </c>
      <c r="I16" s="73" t="s">
        <v>70</v>
      </c>
      <c r="J16" s="193"/>
      <c r="K16" s="145" t="s">
        <v>71</v>
      </c>
      <c r="L16" s="146" t="s">
        <v>63</v>
      </c>
      <c r="M16" s="146" t="s">
        <v>63</v>
      </c>
      <c r="N16" s="77" t="s">
        <v>71</v>
      </c>
      <c r="O16" s="20"/>
    </row>
    <row r="17" spans="2:15" ht="14.25" customHeight="1">
      <c r="B17" s="202"/>
      <c r="C17" s="212"/>
      <c r="D17" s="50" t="s">
        <v>28</v>
      </c>
      <c r="E17" s="67" t="s">
        <v>63</v>
      </c>
      <c r="F17" s="4">
        <v>0</v>
      </c>
      <c r="G17" s="4" t="s">
        <v>20</v>
      </c>
      <c r="H17" s="4">
        <v>2</v>
      </c>
      <c r="I17" s="73" t="s">
        <v>69</v>
      </c>
      <c r="J17" s="193"/>
      <c r="K17" s="145" t="s">
        <v>70</v>
      </c>
      <c r="L17" s="76" t="s">
        <v>71</v>
      </c>
      <c r="M17" s="76" t="s">
        <v>71</v>
      </c>
      <c r="N17" s="77" t="s">
        <v>70</v>
      </c>
      <c r="O17" s="20"/>
    </row>
    <row r="18" spans="2:15" ht="14.25" customHeight="1" thickBot="1">
      <c r="B18" s="203"/>
      <c r="C18" s="215"/>
      <c r="D18" s="106" t="s">
        <v>73</v>
      </c>
      <c r="E18" s="155" t="s">
        <v>63</v>
      </c>
      <c r="F18" s="62">
        <v>2</v>
      </c>
      <c r="G18" s="58" t="s">
        <v>20</v>
      </c>
      <c r="H18" s="62">
        <v>1</v>
      </c>
      <c r="I18" s="156" t="s">
        <v>71</v>
      </c>
      <c r="J18" s="196"/>
      <c r="K18" s="157" t="s">
        <v>86</v>
      </c>
      <c r="L18" s="158" t="s">
        <v>70</v>
      </c>
      <c r="M18" s="158" t="s">
        <v>70</v>
      </c>
      <c r="N18" s="159" t="s">
        <v>86</v>
      </c>
      <c r="O18" s="20"/>
    </row>
    <row r="19" spans="2:14" ht="14.25" customHeight="1">
      <c r="B19" s="201" t="s">
        <v>77</v>
      </c>
      <c r="C19" s="211" t="s">
        <v>47</v>
      </c>
      <c r="D19" s="63" t="s">
        <v>14</v>
      </c>
      <c r="E19" s="66" t="s">
        <v>90</v>
      </c>
      <c r="F19" s="55">
        <v>1</v>
      </c>
      <c r="G19" s="55" t="s">
        <v>15</v>
      </c>
      <c r="H19" s="55">
        <v>0</v>
      </c>
      <c r="I19" s="74" t="s">
        <v>70</v>
      </c>
      <c r="J19" s="192" t="s">
        <v>89</v>
      </c>
      <c r="K19" s="160" t="s">
        <v>66</v>
      </c>
      <c r="L19" s="134" t="s">
        <v>71</v>
      </c>
      <c r="M19" s="134" t="s">
        <v>71</v>
      </c>
      <c r="N19" s="161" t="s">
        <v>66</v>
      </c>
    </row>
    <row r="20" spans="2:14" ht="14.25" customHeight="1">
      <c r="B20" s="202"/>
      <c r="C20" s="212"/>
      <c r="D20" s="45" t="s">
        <v>23</v>
      </c>
      <c r="E20" s="67" t="s">
        <v>66</v>
      </c>
      <c r="F20" s="4">
        <v>0</v>
      </c>
      <c r="G20" s="4" t="s">
        <v>18</v>
      </c>
      <c r="H20" s="4">
        <v>8</v>
      </c>
      <c r="I20" s="73" t="s">
        <v>71</v>
      </c>
      <c r="J20" s="193"/>
      <c r="K20" s="145" t="s">
        <v>91</v>
      </c>
      <c r="L20" s="76" t="s">
        <v>70</v>
      </c>
      <c r="M20" s="76" t="s">
        <v>70</v>
      </c>
      <c r="N20" s="147" t="s">
        <v>94</v>
      </c>
    </row>
    <row r="21" spans="2:14" ht="14.25" customHeight="1">
      <c r="B21" s="202"/>
      <c r="C21" s="212"/>
      <c r="D21" s="45" t="s">
        <v>24</v>
      </c>
      <c r="E21" s="67" t="s">
        <v>66</v>
      </c>
      <c r="F21" s="4">
        <v>0</v>
      </c>
      <c r="G21" s="4" t="s">
        <v>20</v>
      </c>
      <c r="H21" s="4">
        <v>1</v>
      </c>
      <c r="I21" s="73" t="s">
        <v>70</v>
      </c>
      <c r="J21" s="193"/>
      <c r="K21" s="75" t="s">
        <v>71</v>
      </c>
      <c r="L21" s="146" t="s">
        <v>92</v>
      </c>
      <c r="M21" s="146" t="s">
        <v>92</v>
      </c>
      <c r="N21" s="77" t="s">
        <v>71</v>
      </c>
    </row>
    <row r="22" spans="2:15" ht="14.25" customHeight="1">
      <c r="B22" s="202"/>
      <c r="C22" s="212"/>
      <c r="D22" s="46" t="s">
        <v>73</v>
      </c>
      <c r="E22" s="68" t="s">
        <v>91</v>
      </c>
      <c r="F22" s="6">
        <v>0</v>
      </c>
      <c r="G22" s="6" t="s">
        <v>20</v>
      </c>
      <c r="H22" s="6">
        <v>3</v>
      </c>
      <c r="I22" s="162" t="s">
        <v>71</v>
      </c>
      <c r="J22" s="194"/>
      <c r="K22" s="136" t="s">
        <v>70</v>
      </c>
      <c r="L22" s="152" t="s">
        <v>66</v>
      </c>
      <c r="M22" s="152" t="s">
        <v>66</v>
      </c>
      <c r="N22" s="137" t="s">
        <v>70</v>
      </c>
      <c r="O22" s="20"/>
    </row>
    <row r="23" spans="2:15" ht="14.25" customHeight="1">
      <c r="B23" s="202"/>
      <c r="C23" s="212"/>
      <c r="D23" s="44" t="s">
        <v>14</v>
      </c>
      <c r="E23" s="138" t="s">
        <v>63</v>
      </c>
      <c r="F23" s="3">
        <v>5</v>
      </c>
      <c r="G23" s="3" t="s">
        <v>15</v>
      </c>
      <c r="H23" s="3">
        <v>2</v>
      </c>
      <c r="I23" s="154" t="s">
        <v>64</v>
      </c>
      <c r="J23" s="195" t="s">
        <v>88</v>
      </c>
      <c r="K23" s="142" t="s">
        <v>65</v>
      </c>
      <c r="L23" s="140" t="s">
        <v>68</v>
      </c>
      <c r="M23" s="140" t="s">
        <v>68</v>
      </c>
      <c r="N23" s="144" t="s">
        <v>65</v>
      </c>
      <c r="O23" s="20"/>
    </row>
    <row r="24" spans="2:14" ht="14.25" customHeight="1">
      <c r="B24" s="202"/>
      <c r="C24" s="212"/>
      <c r="D24" s="45" t="s">
        <v>23</v>
      </c>
      <c r="E24" s="67" t="s">
        <v>65</v>
      </c>
      <c r="F24" s="4">
        <v>1</v>
      </c>
      <c r="G24" s="4" t="s">
        <v>18</v>
      </c>
      <c r="H24" s="4">
        <v>2</v>
      </c>
      <c r="I24" s="73" t="s">
        <v>68</v>
      </c>
      <c r="J24" s="193"/>
      <c r="K24" s="145" t="s">
        <v>64</v>
      </c>
      <c r="L24" s="146" t="s">
        <v>63</v>
      </c>
      <c r="M24" s="146" t="s">
        <v>63</v>
      </c>
      <c r="N24" s="147" t="s">
        <v>64</v>
      </c>
    </row>
    <row r="25" spans="2:14" ht="14.25" customHeight="1">
      <c r="B25" s="202"/>
      <c r="C25" s="212"/>
      <c r="D25" s="45" t="s">
        <v>24</v>
      </c>
      <c r="E25" s="67" t="s">
        <v>63</v>
      </c>
      <c r="F25" s="4">
        <v>7</v>
      </c>
      <c r="G25" s="4" t="s">
        <v>20</v>
      </c>
      <c r="H25" s="4">
        <v>2</v>
      </c>
      <c r="I25" s="73" t="s">
        <v>65</v>
      </c>
      <c r="J25" s="193"/>
      <c r="K25" s="75" t="s">
        <v>68</v>
      </c>
      <c r="L25" s="146" t="s">
        <v>64</v>
      </c>
      <c r="M25" s="146" t="s">
        <v>64</v>
      </c>
      <c r="N25" s="77" t="s">
        <v>68</v>
      </c>
    </row>
    <row r="26" spans="2:14" ht="14.25" customHeight="1" thickBot="1">
      <c r="B26" s="202"/>
      <c r="C26" s="212"/>
      <c r="D26" s="48" t="s">
        <v>73</v>
      </c>
      <c r="E26" s="148" t="s">
        <v>64</v>
      </c>
      <c r="F26" s="8">
        <v>1</v>
      </c>
      <c r="G26" s="10" t="s">
        <v>20</v>
      </c>
      <c r="H26" s="8">
        <v>4</v>
      </c>
      <c r="I26" s="149" t="s">
        <v>68</v>
      </c>
      <c r="J26" s="193"/>
      <c r="K26" s="163" t="s">
        <v>63</v>
      </c>
      <c r="L26" s="164" t="s">
        <v>65</v>
      </c>
      <c r="M26" s="164" t="s">
        <v>65</v>
      </c>
      <c r="N26" s="165" t="s">
        <v>63</v>
      </c>
    </row>
    <row r="27" spans="1:15" ht="14.25" customHeight="1">
      <c r="A27" s="19" t="s">
        <v>37</v>
      </c>
      <c r="B27" s="201" t="s">
        <v>85</v>
      </c>
      <c r="C27" s="216" t="s">
        <v>87</v>
      </c>
      <c r="D27" s="59" t="s">
        <v>14</v>
      </c>
      <c r="E27" s="66" t="s">
        <v>55</v>
      </c>
      <c r="F27" s="55">
        <v>8</v>
      </c>
      <c r="G27" s="55" t="s">
        <v>22</v>
      </c>
      <c r="H27" s="55">
        <v>0</v>
      </c>
      <c r="I27" s="74" t="s">
        <v>59</v>
      </c>
      <c r="J27" s="192" t="s">
        <v>53</v>
      </c>
      <c r="K27" s="133" t="s">
        <v>53</v>
      </c>
      <c r="L27" s="134" t="s">
        <v>58</v>
      </c>
      <c r="M27" s="134" t="s">
        <v>58</v>
      </c>
      <c r="N27" s="135" t="s">
        <v>53</v>
      </c>
      <c r="O27" s="20"/>
    </row>
    <row r="28" spans="1:15" ht="14.25" customHeight="1">
      <c r="A28" s="19" t="s">
        <v>38</v>
      </c>
      <c r="B28" s="202"/>
      <c r="C28" s="217"/>
      <c r="D28" s="9" t="s">
        <v>23</v>
      </c>
      <c r="E28" s="67" t="s">
        <v>53</v>
      </c>
      <c r="F28" s="4">
        <v>6</v>
      </c>
      <c r="G28" s="4" t="s">
        <v>22</v>
      </c>
      <c r="H28" s="4">
        <v>0</v>
      </c>
      <c r="I28" s="73" t="s">
        <v>59</v>
      </c>
      <c r="J28" s="193"/>
      <c r="K28" s="75" t="s">
        <v>58</v>
      </c>
      <c r="L28" s="76" t="s">
        <v>55</v>
      </c>
      <c r="M28" s="76" t="s">
        <v>55</v>
      </c>
      <c r="N28" s="77" t="s">
        <v>58</v>
      </c>
      <c r="O28" s="20"/>
    </row>
    <row r="29" spans="1:14" ht="14.25" customHeight="1">
      <c r="A29" s="19" t="s">
        <v>39</v>
      </c>
      <c r="B29" s="202"/>
      <c r="C29" s="217"/>
      <c r="D29" s="9" t="s">
        <v>24</v>
      </c>
      <c r="E29" s="67" t="s">
        <v>55</v>
      </c>
      <c r="F29" s="4">
        <v>0</v>
      </c>
      <c r="G29" s="4" t="s">
        <v>22</v>
      </c>
      <c r="H29" s="4">
        <v>0</v>
      </c>
      <c r="I29" s="73" t="s">
        <v>58</v>
      </c>
      <c r="J29" s="193"/>
      <c r="K29" s="75" t="s">
        <v>59</v>
      </c>
      <c r="L29" s="76" t="s">
        <v>53</v>
      </c>
      <c r="M29" s="76" t="s">
        <v>53</v>
      </c>
      <c r="N29" s="77" t="s">
        <v>59</v>
      </c>
    </row>
    <row r="30" spans="1:14" ht="14.25" customHeight="1">
      <c r="A30" s="19" t="s">
        <v>40</v>
      </c>
      <c r="B30" s="202"/>
      <c r="C30" s="217"/>
      <c r="D30" s="11" t="s">
        <v>25</v>
      </c>
      <c r="E30" s="68" t="s">
        <v>53</v>
      </c>
      <c r="F30" s="6">
        <v>2</v>
      </c>
      <c r="G30" s="6" t="s">
        <v>22</v>
      </c>
      <c r="H30" s="6">
        <v>0</v>
      </c>
      <c r="I30" s="162" t="s">
        <v>58</v>
      </c>
      <c r="J30" s="194"/>
      <c r="K30" s="136" t="s">
        <v>55</v>
      </c>
      <c r="L30" s="78" t="s">
        <v>59</v>
      </c>
      <c r="M30" s="78" t="s">
        <v>59</v>
      </c>
      <c r="N30" s="137" t="s">
        <v>55</v>
      </c>
    </row>
    <row r="31" spans="1:15" ht="14.25" customHeight="1">
      <c r="A31" s="19" t="s">
        <v>41</v>
      </c>
      <c r="B31" s="202"/>
      <c r="C31" s="217"/>
      <c r="D31" s="7" t="s">
        <v>14</v>
      </c>
      <c r="E31" s="138" t="s">
        <v>57</v>
      </c>
      <c r="F31" s="3">
        <v>5</v>
      </c>
      <c r="G31" s="3" t="s">
        <v>22</v>
      </c>
      <c r="H31" s="3">
        <v>2</v>
      </c>
      <c r="I31" s="154" t="s">
        <v>60</v>
      </c>
      <c r="J31" s="195" t="s">
        <v>88</v>
      </c>
      <c r="K31" s="79" t="s">
        <v>56</v>
      </c>
      <c r="L31" s="140" t="s">
        <v>54</v>
      </c>
      <c r="M31" s="140" t="s">
        <v>54</v>
      </c>
      <c r="N31" s="80" t="s">
        <v>56</v>
      </c>
      <c r="O31" s="20"/>
    </row>
    <row r="32" spans="1:15" ht="14.25" customHeight="1">
      <c r="A32" s="19" t="s">
        <v>42</v>
      </c>
      <c r="B32" s="202"/>
      <c r="C32" s="217"/>
      <c r="D32" s="9" t="s">
        <v>23</v>
      </c>
      <c r="E32" s="67" t="s">
        <v>54</v>
      </c>
      <c r="F32" s="4">
        <v>9</v>
      </c>
      <c r="G32" s="4" t="s">
        <v>22</v>
      </c>
      <c r="H32" s="4">
        <v>0</v>
      </c>
      <c r="I32" s="73" t="s">
        <v>57</v>
      </c>
      <c r="J32" s="193"/>
      <c r="K32" s="75" t="s">
        <v>60</v>
      </c>
      <c r="L32" s="76" t="s">
        <v>56</v>
      </c>
      <c r="M32" s="76" t="s">
        <v>56</v>
      </c>
      <c r="N32" s="77" t="s">
        <v>60</v>
      </c>
      <c r="O32" s="20"/>
    </row>
    <row r="33" spans="1:14" ht="14.25" customHeight="1">
      <c r="A33" s="19" t="s">
        <v>43</v>
      </c>
      <c r="B33" s="202"/>
      <c r="C33" s="217"/>
      <c r="D33" s="9" t="s">
        <v>24</v>
      </c>
      <c r="E33" s="67" t="s">
        <v>56</v>
      </c>
      <c r="F33" s="4">
        <v>10</v>
      </c>
      <c r="G33" s="4" t="s">
        <v>22</v>
      </c>
      <c r="H33" s="4">
        <v>0</v>
      </c>
      <c r="I33" s="73" t="s">
        <v>60</v>
      </c>
      <c r="J33" s="193"/>
      <c r="K33" s="75" t="s">
        <v>54</v>
      </c>
      <c r="L33" s="76" t="s">
        <v>57</v>
      </c>
      <c r="M33" s="76" t="s">
        <v>57</v>
      </c>
      <c r="N33" s="77" t="s">
        <v>54</v>
      </c>
    </row>
    <row r="34" spans="2:14" ht="14.25" customHeight="1">
      <c r="B34" s="202"/>
      <c r="C34" s="218"/>
      <c r="D34" s="11" t="s">
        <v>25</v>
      </c>
      <c r="E34" s="68" t="s">
        <v>54</v>
      </c>
      <c r="F34" s="6">
        <v>0</v>
      </c>
      <c r="G34" s="6" t="s">
        <v>22</v>
      </c>
      <c r="H34" s="6">
        <v>2</v>
      </c>
      <c r="I34" s="162" t="s">
        <v>56</v>
      </c>
      <c r="J34" s="194"/>
      <c r="K34" s="136" t="s">
        <v>57</v>
      </c>
      <c r="L34" s="78" t="s">
        <v>60</v>
      </c>
      <c r="M34" s="78" t="s">
        <v>60</v>
      </c>
      <c r="N34" s="137" t="s">
        <v>57</v>
      </c>
    </row>
    <row r="35" spans="2:15" ht="14.25" customHeight="1">
      <c r="B35" s="202"/>
      <c r="C35" s="214" t="s">
        <v>47</v>
      </c>
      <c r="D35" s="44" t="s">
        <v>14</v>
      </c>
      <c r="E35" s="138" t="s">
        <v>68</v>
      </c>
      <c r="F35" s="3">
        <v>1</v>
      </c>
      <c r="G35" s="3" t="s">
        <v>15</v>
      </c>
      <c r="H35" s="3">
        <v>3</v>
      </c>
      <c r="I35" s="154" t="s">
        <v>70</v>
      </c>
      <c r="J35" s="195" t="s">
        <v>89</v>
      </c>
      <c r="K35" s="81" t="s">
        <v>65</v>
      </c>
      <c r="L35" s="166" t="s">
        <v>71</v>
      </c>
      <c r="M35" s="166" t="s">
        <v>71</v>
      </c>
      <c r="N35" s="82" t="s">
        <v>65</v>
      </c>
      <c r="O35" s="20"/>
    </row>
    <row r="36" spans="2:15" ht="14.25" customHeight="1">
      <c r="B36" s="202"/>
      <c r="C36" s="212"/>
      <c r="D36" s="45" t="s">
        <v>23</v>
      </c>
      <c r="E36" s="67" t="s">
        <v>65</v>
      </c>
      <c r="F36" s="4">
        <v>0</v>
      </c>
      <c r="G36" s="4" t="s">
        <v>18</v>
      </c>
      <c r="H36" s="4">
        <v>3</v>
      </c>
      <c r="I36" s="73" t="s">
        <v>71</v>
      </c>
      <c r="J36" s="193"/>
      <c r="K36" s="75" t="s">
        <v>68</v>
      </c>
      <c r="L36" s="76" t="s">
        <v>70</v>
      </c>
      <c r="M36" s="76" t="s">
        <v>70</v>
      </c>
      <c r="N36" s="77" t="s">
        <v>68</v>
      </c>
      <c r="O36" s="20"/>
    </row>
    <row r="37" spans="2:14" ht="14.25" customHeight="1">
      <c r="B37" s="202"/>
      <c r="C37" s="212"/>
      <c r="D37" s="45" t="s">
        <v>24</v>
      </c>
      <c r="E37" s="67" t="s">
        <v>65</v>
      </c>
      <c r="F37" s="4">
        <v>5</v>
      </c>
      <c r="G37" s="4" t="s">
        <v>20</v>
      </c>
      <c r="H37" s="4">
        <v>0</v>
      </c>
      <c r="I37" s="73" t="s">
        <v>66</v>
      </c>
      <c r="J37" s="193"/>
      <c r="K37" s="75" t="s">
        <v>71</v>
      </c>
      <c r="L37" s="76" t="s">
        <v>68</v>
      </c>
      <c r="M37" s="76" t="s">
        <v>68</v>
      </c>
      <c r="N37" s="77" t="s">
        <v>71</v>
      </c>
    </row>
    <row r="38" spans="2:14" ht="14.25" customHeight="1" thickBot="1">
      <c r="B38" s="203"/>
      <c r="C38" s="215"/>
      <c r="D38" s="65" t="s">
        <v>73</v>
      </c>
      <c r="E38" s="167" t="s">
        <v>68</v>
      </c>
      <c r="F38" s="58">
        <v>3</v>
      </c>
      <c r="G38" s="58" t="s">
        <v>20</v>
      </c>
      <c r="H38" s="58">
        <v>0</v>
      </c>
      <c r="I38" s="168" t="s">
        <v>71</v>
      </c>
      <c r="J38" s="196"/>
      <c r="K38" s="169" t="s">
        <v>66</v>
      </c>
      <c r="L38" s="158" t="s">
        <v>65</v>
      </c>
      <c r="M38" s="158" t="s">
        <v>65</v>
      </c>
      <c r="N38" s="170" t="s">
        <v>66</v>
      </c>
    </row>
    <row r="39" spans="2:14" ht="14.25" customHeight="1">
      <c r="B39" s="201" t="s">
        <v>78</v>
      </c>
      <c r="C39" s="211" t="s">
        <v>47</v>
      </c>
      <c r="D39" s="63" t="s">
        <v>14</v>
      </c>
      <c r="E39" s="66" t="s">
        <v>65</v>
      </c>
      <c r="F39" s="55"/>
      <c r="G39" s="55" t="s">
        <v>15</v>
      </c>
      <c r="H39" s="55"/>
      <c r="I39" s="74" t="s">
        <v>70</v>
      </c>
      <c r="J39" s="192" t="s">
        <v>64</v>
      </c>
      <c r="K39" s="160" t="s">
        <v>86</v>
      </c>
      <c r="L39" s="171" t="s">
        <v>64</v>
      </c>
      <c r="M39" s="171" t="s">
        <v>64</v>
      </c>
      <c r="N39" s="161" t="s">
        <v>86</v>
      </c>
    </row>
    <row r="40" spans="2:15" ht="14.25" customHeight="1">
      <c r="B40" s="202"/>
      <c r="C40" s="212"/>
      <c r="D40" s="45" t="s">
        <v>23</v>
      </c>
      <c r="E40" s="67" t="s">
        <v>64</v>
      </c>
      <c r="F40" s="4"/>
      <c r="G40" s="4" t="s">
        <v>18</v>
      </c>
      <c r="H40" s="4"/>
      <c r="I40" s="73" t="s">
        <v>69</v>
      </c>
      <c r="J40" s="193"/>
      <c r="K40" s="75" t="s">
        <v>70</v>
      </c>
      <c r="L40" s="146" t="s">
        <v>65</v>
      </c>
      <c r="M40" s="146" t="s">
        <v>65</v>
      </c>
      <c r="N40" s="77" t="s">
        <v>70</v>
      </c>
      <c r="O40" s="20"/>
    </row>
    <row r="41" spans="2:15" ht="14.25" customHeight="1">
      <c r="B41" s="202"/>
      <c r="C41" s="212"/>
      <c r="D41" s="47" t="s">
        <v>74</v>
      </c>
      <c r="E41" s="172" t="s">
        <v>64</v>
      </c>
      <c r="F41" s="10"/>
      <c r="G41" s="4" t="s">
        <v>20</v>
      </c>
      <c r="H41" s="10"/>
      <c r="I41" s="173" t="s">
        <v>70</v>
      </c>
      <c r="J41" s="193"/>
      <c r="K41" s="145" t="s">
        <v>65</v>
      </c>
      <c r="L41" s="146" t="s">
        <v>86</v>
      </c>
      <c r="M41" s="146" t="s">
        <v>86</v>
      </c>
      <c r="N41" s="147" t="s">
        <v>65</v>
      </c>
      <c r="O41" s="20"/>
    </row>
    <row r="42" spans="2:15" ht="14.25" customHeight="1">
      <c r="B42" s="202"/>
      <c r="C42" s="212"/>
      <c r="D42" s="46" t="s">
        <v>73</v>
      </c>
      <c r="E42" s="68" t="s">
        <v>65</v>
      </c>
      <c r="F42" s="6"/>
      <c r="G42" s="6" t="s">
        <v>20</v>
      </c>
      <c r="H42" s="6"/>
      <c r="I42" s="162" t="s">
        <v>69</v>
      </c>
      <c r="J42" s="194"/>
      <c r="K42" s="151" t="s">
        <v>64</v>
      </c>
      <c r="L42" s="78" t="s">
        <v>70</v>
      </c>
      <c r="M42" s="78" t="s">
        <v>70</v>
      </c>
      <c r="N42" s="153" t="s">
        <v>64</v>
      </c>
      <c r="O42" s="20"/>
    </row>
    <row r="43" spans="2:14" ht="14.25" customHeight="1">
      <c r="B43" s="202"/>
      <c r="C43" s="212"/>
      <c r="D43" s="48" t="s">
        <v>75</v>
      </c>
      <c r="E43" s="148" t="s">
        <v>66</v>
      </c>
      <c r="F43" s="8"/>
      <c r="G43" s="3" t="s">
        <v>15</v>
      </c>
      <c r="H43" s="8"/>
      <c r="I43" s="149" t="s">
        <v>68</v>
      </c>
      <c r="J43" s="195" t="s">
        <v>63</v>
      </c>
      <c r="K43" s="142" t="s">
        <v>63</v>
      </c>
      <c r="L43" s="143" t="s">
        <v>90</v>
      </c>
      <c r="M43" s="143" t="s">
        <v>90</v>
      </c>
      <c r="N43" s="144" t="s">
        <v>63</v>
      </c>
    </row>
    <row r="44" spans="2:14" ht="14.25" customHeight="1">
      <c r="B44" s="202"/>
      <c r="C44" s="212"/>
      <c r="D44" s="47" t="s">
        <v>76</v>
      </c>
      <c r="E44" s="172" t="s">
        <v>63</v>
      </c>
      <c r="F44" s="10"/>
      <c r="G44" s="4" t="s">
        <v>18</v>
      </c>
      <c r="H44" s="10"/>
      <c r="I44" s="173" t="s">
        <v>92</v>
      </c>
      <c r="J44" s="193"/>
      <c r="K44" s="75" t="s">
        <v>68</v>
      </c>
      <c r="L44" s="146" t="s">
        <v>66</v>
      </c>
      <c r="M44" s="146" t="s">
        <v>66</v>
      </c>
      <c r="N44" s="77" t="s">
        <v>68</v>
      </c>
    </row>
    <row r="45" spans="2:14" ht="14.25" customHeight="1">
      <c r="B45" s="202"/>
      <c r="C45" s="212"/>
      <c r="D45" s="47" t="s">
        <v>74</v>
      </c>
      <c r="E45" s="172" t="s">
        <v>63</v>
      </c>
      <c r="F45" s="10"/>
      <c r="G45" s="4" t="s">
        <v>20</v>
      </c>
      <c r="H45" s="10"/>
      <c r="I45" s="173" t="s">
        <v>66</v>
      </c>
      <c r="J45" s="193"/>
      <c r="K45" s="145" t="s">
        <v>92</v>
      </c>
      <c r="L45" s="76" t="s">
        <v>68</v>
      </c>
      <c r="M45" s="76" t="s">
        <v>68</v>
      </c>
      <c r="N45" s="147" t="s">
        <v>92</v>
      </c>
    </row>
    <row r="46" spans="2:15" ht="14.25" customHeight="1" thickBot="1">
      <c r="B46" s="203"/>
      <c r="C46" s="215"/>
      <c r="D46" s="65" t="s">
        <v>73</v>
      </c>
      <c r="E46" s="167" t="s">
        <v>90</v>
      </c>
      <c r="F46" s="58"/>
      <c r="G46" s="58" t="s">
        <v>20</v>
      </c>
      <c r="H46" s="58"/>
      <c r="I46" s="168" t="s">
        <v>68</v>
      </c>
      <c r="J46" s="196"/>
      <c r="K46" s="157" t="s">
        <v>66</v>
      </c>
      <c r="L46" s="174" t="s">
        <v>63</v>
      </c>
      <c r="M46" s="174" t="s">
        <v>63</v>
      </c>
      <c r="N46" s="159" t="s">
        <v>66</v>
      </c>
      <c r="O46" s="20"/>
    </row>
    <row r="47" spans="2:14" ht="14.25" customHeight="1">
      <c r="B47" s="201" t="s">
        <v>79</v>
      </c>
      <c r="C47" s="216" t="s">
        <v>87</v>
      </c>
      <c r="D47" s="59" t="s">
        <v>14</v>
      </c>
      <c r="E47" s="66" t="s">
        <v>58</v>
      </c>
      <c r="F47" s="55"/>
      <c r="G47" s="55" t="s">
        <v>22</v>
      </c>
      <c r="H47" s="55"/>
      <c r="I47" s="74" t="s">
        <v>60</v>
      </c>
      <c r="J47" s="192" t="s">
        <v>53</v>
      </c>
      <c r="K47" s="133" t="s">
        <v>53</v>
      </c>
      <c r="L47" s="134" t="s">
        <v>56</v>
      </c>
      <c r="M47" s="134" t="s">
        <v>56</v>
      </c>
      <c r="N47" s="135" t="s">
        <v>53</v>
      </c>
    </row>
    <row r="48" spans="2:15" ht="14.25" customHeight="1">
      <c r="B48" s="202"/>
      <c r="C48" s="217"/>
      <c r="D48" s="9" t="s">
        <v>23</v>
      </c>
      <c r="E48" s="67" t="s">
        <v>53</v>
      </c>
      <c r="F48" s="4"/>
      <c r="G48" s="4" t="s">
        <v>22</v>
      </c>
      <c r="H48" s="4"/>
      <c r="I48" s="73" t="s">
        <v>56</v>
      </c>
      <c r="J48" s="193"/>
      <c r="K48" s="75" t="s">
        <v>58</v>
      </c>
      <c r="L48" s="76" t="s">
        <v>60</v>
      </c>
      <c r="M48" s="76" t="s">
        <v>60</v>
      </c>
      <c r="N48" s="77" t="s">
        <v>58</v>
      </c>
      <c r="O48" s="20"/>
    </row>
    <row r="49" spans="2:15" ht="14.25" customHeight="1">
      <c r="B49" s="202"/>
      <c r="C49" s="217"/>
      <c r="D49" s="9" t="s">
        <v>24</v>
      </c>
      <c r="E49" s="67" t="s">
        <v>53</v>
      </c>
      <c r="F49" s="4"/>
      <c r="G49" s="4" t="s">
        <v>22</v>
      </c>
      <c r="H49" s="4"/>
      <c r="I49" s="73" t="s">
        <v>60</v>
      </c>
      <c r="J49" s="193"/>
      <c r="K49" s="75" t="s">
        <v>56</v>
      </c>
      <c r="L49" s="76" t="s">
        <v>58</v>
      </c>
      <c r="M49" s="76" t="s">
        <v>58</v>
      </c>
      <c r="N49" s="77" t="s">
        <v>56</v>
      </c>
      <c r="O49" s="20"/>
    </row>
    <row r="50" spans="2:14" ht="14.25" customHeight="1">
      <c r="B50" s="202"/>
      <c r="C50" s="217"/>
      <c r="D50" s="11" t="s">
        <v>25</v>
      </c>
      <c r="E50" s="68" t="s">
        <v>56</v>
      </c>
      <c r="F50" s="6"/>
      <c r="G50" s="6" t="s">
        <v>22</v>
      </c>
      <c r="H50" s="6"/>
      <c r="I50" s="162" t="s">
        <v>58</v>
      </c>
      <c r="J50" s="194"/>
      <c r="K50" s="136" t="s">
        <v>60</v>
      </c>
      <c r="L50" s="78" t="s">
        <v>53</v>
      </c>
      <c r="M50" s="78" t="s">
        <v>53</v>
      </c>
      <c r="N50" s="137" t="s">
        <v>60</v>
      </c>
    </row>
    <row r="51" spans="2:14" ht="14.25" customHeight="1">
      <c r="B51" s="202"/>
      <c r="C51" s="217"/>
      <c r="D51" s="39" t="s">
        <v>14</v>
      </c>
      <c r="E51" s="175" t="s">
        <v>54</v>
      </c>
      <c r="F51" s="38"/>
      <c r="G51" s="38" t="s">
        <v>22</v>
      </c>
      <c r="H51" s="38"/>
      <c r="I51" s="176" t="s">
        <v>55</v>
      </c>
      <c r="J51" s="195" t="s">
        <v>88</v>
      </c>
      <c r="K51" s="79" t="s">
        <v>59</v>
      </c>
      <c r="L51" s="140" t="s">
        <v>57</v>
      </c>
      <c r="M51" s="140" t="s">
        <v>57</v>
      </c>
      <c r="N51" s="80" t="s">
        <v>59</v>
      </c>
    </row>
    <row r="52" spans="2:14" ht="14.25" customHeight="1">
      <c r="B52" s="202"/>
      <c r="C52" s="217"/>
      <c r="D52" s="9" t="s">
        <v>23</v>
      </c>
      <c r="E52" s="67" t="s">
        <v>57</v>
      </c>
      <c r="F52" s="4"/>
      <c r="G52" s="4" t="s">
        <v>22</v>
      </c>
      <c r="H52" s="4"/>
      <c r="I52" s="70" t="s">
        <v>59</v>
      </c>
      <c r="J52" s="193"/>
      <c r="K52" s="75" t="s">
        <v>55</v>
      </c>
      <c r="L52" s="76" t="s">
        <v>54</v>
      </c>
      <c r="M52" s="76" t="s">
        <v>54</v>
      </c>
      <c r="N52" s="77" t="s">
        <v>55</v>
      </c>
    </row>
    <row r="53" spans="2:15" ht="14.25" customHeight="1">
      <c r="B53" s="202"/>
      <c r="C53" s="217"/>
      <c r="D53" s="9" t="s">
        <v>24</v>
      </c>
      <c r="E53" s="67" t="s">
        <v>54</v>
      </c>
      <c r="F53" s="4"/>
      <c r="G53" s="4" t="s">
        <v>22</v>
      </c>
      <c r="H53" s="4"/>
      <c r="I53" s="70" t="s">
        <v>59</v>
      </c>
      <c r="J53" s="193"/>
      <c r="K53" s="75" t="s">
        <v>57</v>
      </c>
      <c r="L53" s="76" t="s">
        <v>55</v>
      </c>
      <c r="M53" s="76" t="s">
        <v>55</v>
      </c>
      <c r="N53" s="77" t="s">
        <v>57</v>
      </c>
      <c r="O53" s="20"/>
    </row>
    <row r="54" spans="2:15" ht="14.25" customHeight="1">
      <c r="B54" s="202"/>
      <c r="C54" s="218"/>
      <c r="D54" s="11" t="s">
        <v>25</v>
      </c>
      <c r="E54" s="68" t="s">
        <v>55</v>
      </c>
      <c r="F54" s="6"/>
      <c r="G54" s="6" t="s">
        <v>22</v>
      </c>
      <c r="H54" s="6"/>
      <c r="I54" s="71" t="s">
        <v>57</v>
      </c>
      <c r="J54" s="194"/>
      <c r="K54" s="136" t="s">
        <v>54</v>
      </c>
      <c r="L54" s="78" t="s">
        <v>59</v>
      </c>
      <c r="M54" s="78" t="s">
        <v>59</v>
      </c>
      <c r="N54" s="137" t="s">
        <v>54</v>
      </c>
      <c r="O54" s="20"/>
    </row>
    <row r="55" spans="2:14" ht="14.25" customHeight="1">
      <c r="B55" s="202"/>
      <c r="C55" s="214" t="s">
        <v>47</v>
      </c>
      <c r="D55" s="44" t="s">
        <v>14</v>
      </c>
      <c r="E55" s="138" t="s">
        <v>64</v>
      </c>
      <c r="F55" s="3"/>
      <c r="G55" s="3" t="s">
        <v>15</v>
      </c>
      <c r="H55" s="3"/>
      <c r="I55" s="154" t="s">
        <v>71</v>
      </c>
      <c r="J55" s="195" t="s">
        <v>64</v>
      </c>
      <c r="K55" s="142" t="s">
        <v>90</v>
      </c>
      <c r="L55" s="143" t="s">
        <v>86</v>
      </c>
      <c r="M55" s="143" t="s">
        <v>86</v>
      </c>
      <c r="N55" s="144" t="s">
        <v>95</v>
      </c>
    </row>
    <row r="56" spans="2:14" ht="14.25" customHeight="1">
      <c r="B56" s="202"/>
      <c r="C56" s="212"/>
      <c r="D56" s="45" t="s">
        <v>23</v>
      </c>
      <c r="E56" s="67" t="s">
        <v>90</v>
      </c>
      <c r="F56" s="4"/>
      <c r="G56" s="4" t="s">
        <v>18</v>
      </c>
      <c r="H56" s="4"/>
      <c r="I56" s="73" t="s">
        <v>69</v>
      </c>
      <c r="J56" s="193"/>
      <c r="K56" s="75" t="s">
        <v>71</v>
      </c>
      <c r="L56" s="76" t="s">
        <v>64</v>
      </c>
      <c r="M56" s="146" t="s">
        <v>64</v>
      </c>
      <c r="N56" s="77" t="s">
        <v>71</v>
      </c>
    </row>
    <row r="57" spans="2:14" ht="14.25" customHeight="1">
      <c r="B57" s="202"/>
      <c r="C57" s="212"/>
      <c r="D57" s="45" t="s">
        <v>24</v>
      </c>
      <c r="E57" s="67" t="s">
        <v>64</v>
      </c>
      <c r="F57" s="4"/>
      <c r="G57" s="4" t="s">
        <v>20</v>
      </c>
      <c r="H57" s="4"/>
      <c r="I57" s="73" t="s">
        <v>90</v>
      </c>
      <c r="J57" s="193"/>
      <c r="K57" s="145" t="s">
        <v>86</v>
      </c>
      <c r="L57" s="76" t="s">
        <v>71</v>
      </c>
      <c r="M57" s="76" t="s">
        <v>71</v>
      </c>
      <c r="N57" s="147" t="s">
        <v>86</v>
      </c>
    </row>
    <row r="58" spans="2:15" ht="14.25" customHeight="1" thickBot="1">
      <c r="B58" s="202"/>
      <c r="C58" s="212"/>
      <c r="D58" s="47" t="s">
        <v>73</v>
      </c>
      <c r="E58" s="172" t="s">
        <v>69</v>
      </c>
      <c r="F58" s="10"/>
      <c r="G58" s="10" t="s">
        <v>20</v>
      </c>
      <c r="H58" s="10"/>
      <c r="I58" s="173" t="s">
        <v>71</v>
      </c>
      <c r="J58" s="193"/>
      <c r="K58" s="163" t="s">
        <v>64</v>
      </c>
      <c r="L58" s="164" t="s">
        <v>90</v>
      </c>
      <c r="M58" s="164" t="s">
        <v>90</v>
      </c>
      <c r="N58" s="165" t="s">
        <v>64</v>
      </c>
      <c r="O58" s="20"/>
    </row>
    <row r="59" spans="2:14" ht="14.25" customHeight="1">
      <c r="B59" s="201" t="s">
        <v>80</v>
      </c>
      <c r="C59" s="211" t="s">
        <v>48</v>
      </c>
      <c r="D59" s="59" t="s">
        <v>14</v>
      </c>
      <c r="E59" s="66" t="s">
        <v>53</v>
      </c>
      <c r="F59" s="55"/>
      <c r="G59" s="55" t="s">
        <v>15</v>
      </c>
      <c r="H59" s="55"/>
      <c r="I59" s="74" t="s">
        <v>54</v>
      </c>
      <c r="J59" s="192" t="s">
        <v>53</v>
      </c>
      <c r="K59" s="133" t="s">
        <v>57</v>
      </c>
      <c r="L59" s="134" t="s">
        <v>58</v>
      </c>
      <c r="M59" s="134" t="s">
        <v>58</v>
      </c>
      <c r="N59" s="135" t="s">
        <v>57</v>
      </c>
    </row>
    <row r="60" spans="2:14" ht="14.25" customHeight="1">
      <c r="B60" s="202"/>
      <c r="C60" s="212"/>
      <c r="D60" s="9" t="s">
        <v>23</v>
      </c>
      <c r="E60" s="67" t="s">
        <v>57</v>
      </c>
      <c r="F60" s="4"/>
      <c r="G60" s="4" t="s">
        <v>18</v>
      </c>
      <c r="H60" s="4"/>
      <c r="I60" s="73" t="s">
        <v>58</v>
      </c>
      <c r="J60" s="193"/>
      <c r="K60" s="75" t="s">
        <v>53</v>
      </c>
      <c r="L60" s="76" t="s">
        <v>54</v>
      </c>
      <c r="M60" s="76" t="s">
        <v>54</v>
      </c>
      <c r="N60" s="77" t="s">
        <v>53</v>
      </c>
    </row>
    <row r="61" spans="2:14" ht="14.25" customHeight="1">
      <c r="B61" s="202"/>
      <c r="C61" s="212"/>
      <c r="D61" s="9" t="s">
        <v>24</v>
      </c>
      <c r="E61" s="67" t="s">
        <v>56</v>
      </c>
      <c r="F61" s="4"/>
      <c r="G61" s="4" t="s">
        <v>20</v>
      </c>
      <c r="H61" s="4"/>
      <c r="I61" s="73" t="s">
        <v>59</v>
      </c>
      <c r="J61" s="193"/>
      <c r="K61" s="75" t="s">
        <v>55</v>
      </c>
      <c r="L61" s="76" t="s">
        <v>60</v>
      </c>
      <c r="M61" s="76" t="s">
        <v>60</v>
      </c>
      <c r="N61" s="77" t="s">
        <v>55</v>
      </c>
    </row>
    <row r="62" spans="2:15" ht="14.25" customHeight="1">
      <c r="B62" s="202"/>
      <c r="C62" s="213"/>
      <c r="D62" s="11" t="s">
        <v>25</v>
      </c>
      <c r="E62" s="68" t="s">
        <v>55</v>
      </c>
      <c r="F62" s="6"/>
      <c r="G62" s="6" t="s">
        <v>20</v>
      </c>
      <c r="H62" s="6"/>
      <c r="I62" s="162" t="s">
        <v>60</v>
      </c>
      <c r="J62" s="194"/>
      <c r="K62" s="136" t="s">
        <v>56</v>
      </c>
      <c r="L62" s="78" t="s">
        <v>59</v>
      </c>
      <c r="M62" s="78" t="s">
        <v>59</v>
      </c>
      <c r="N62" s="137" t="s">
        <v>56</v>
      </c>
      <c r="O62" s="20"/>
    </row>
    <row r="63" spans="2:14" ht="14.25" customHeight="1">
      <c r="B63" s="202"/>
      <c r="C63" s="212" t="s">
        <v>47</v>
      </c>
      <c r="D63" s="48" t="s">
        <v>75</v>
      </c>
      <c r="E63" s="148" t="s">
        <v>63</v>
      </c>
      <c r="F63" s="8"/>
      <c r="G63" s="38" t="s">
        <v>15</v>
      </c>
      <c r="H63" s="8"/>
      <c r="I63" s="149" t="s">
        <v>68</v>
      </c>
      <c r="J63" s="193" t="s">
        <v>63</v>
      </c>
      <c r="K63" s="81" t="s">
        <v>66</v>
      </c>
      <c r="L63" s="166" t="s">
        <v>86</v>
      </c>
      <c r="M63" s="166" t="s">
        <v>86</v>
      </c>
      <c r="N63" s="82" t="s">
        <v>66</v>
      </c>
    </row>
    <row r="64" spans="2:14" ht="14.25" customHeight="1">
      <c r="B64" s="202"/>
      <c r="C64" s="212"/>
      <c r="D64" s="47" t="s">
        <v>76</v>
      </c>
      <c r="E64" s="172" t="s">
        <v>68</v>
      </c>
      <c r="F64" s="10"/>
      <c r="G64" s="4" t="s">
        <v>18</v>
      </c>
      <c r="H64" s="10"/>
      <c r="I64" s="173" t="s">
        <v>69</v>
      </c>
      <c r="J64" s="193"/>
      <c r="K64" s="75" t="s">
        <v>63</v>
      </c>
      <c r="L64" s="76" t="s">
        <v>70</v>
      </c>
      <c r="M64" s="76" t="s">
        <v>70</v>
      </c>
      <c r="N64" s="77" t="s">
        <v>63</v>
      </c>
    </row>
    <row r="65" spans="2:14" ht="14.25" customHeight="1">
      <c r="B65" s="202"/>
      <c r="C65" s="212"/>
      <c r="D65" s="47" t="s">
        <v>74</v>
      </c>
      <c r="E65" s="172" t="s">
        <v>63</v>
      </c>
      <c r="F65" s="10"/>
      <c r="G65" s="4" t="s">
        <v>20</v>
      </c>
      <c r="H65" s="10"/>
      <c r="I65" s="173" t="s">
        <v>70</v>
      </c>
      <c r="J65" s="193"/>
      <c r="K65" s="75" t="s">
        <v>86</v>
      </c>
      <c r="L65" s="76" t="s">
        <v>68</v>
      </c>
      <c r="M65" s="76" t="s">
        <v>68</v>
      </c>
      <c r="N65" s="77" t="s">
        <v>86</v>
      </c>
    </row>
    <row r="66" spans="2:15" ht="14.25" customHeight="1" thickBot="1">
      <c r="B66" s="203"/>
      <c r="C66" s="215"/>
      <c r="D66" s="65" t="s">
        <v>73</v>
      </c>
      <c r="E66" s="167" t="s">
        <v>66</v>
      </c>
      <c r="F66" s="58"/>
      <c r="G66" s="58" t="s">
        <v>20</v>
      </c>
      <c r="H66" s="58"/>
      <c r="I66" s="168" t="s">
        <v>69</v>
      </c>
      <c r="J66" s="196"/>
      <c r="K66" s="169" t="s">
        <v>68</v>
      </c>
      <c r="L66" s="158" t="s">
        <v>63</v>
      </c>
      <c r="M66" s="158" t="s">
        <v>63</v>
      </c>
      <c r="N66" s="170" t="s">
        <v>68</v>
      </c>
      <c r="O66" s="20"/>
    </row>
    <row r="67" spans="2:14" ht="25.5" customHeight="1">
      <c r="B67" s="40"/>
      <c r="C67" s="4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2:14" ht="25.5" customHeight="1">
      <c r="B68" s="40"/>
      <c r="C68" s="4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ht="25.5" customHeight="1">
      <c r="B69" s="40"/>
      <c r="C69" s="4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4" ht="25.5" customHeight="1">
      <c r="B70" s="40"/>
      <c r="C70" s="4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 ht="25.5" customHeight="1">
      <c r="B71" s="40"/>
      <c r="C71" s="4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 ht="25.5" customHeight="1">
      <c r="B72" s="40"/>
      <c r="C72" s="4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 ht="25.5" customHeight="1">
      <c r="B73" s="40"/>
      <c r="C73" s="4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ht="25.5" customHeight="1">
      <c r="B74" s="40"/>
      <c r="C74" s="4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</sheetData>
  <sheetProtection/>
  <mergeCells count="38">
    <mergeCell ref="B47:B58"/>
    <mergeCell ref="B59:B66"/>
    <mergeCell ref="C55:C58"/>
    <mergeCell ref="C63:C66"/>
    <mergeCell ref="B3:B18"/>
    <mergeCell ref="B27:B38"/>
    <mergeCell ref="B39:B46"/>
    <mergeCell ref="C19:C26"/>
    <mergeCell ref="B19:B26"/>
    <mergeCell ref="C27:C34"/>
    <mergeCell ref="C35:C38"/>
    <mergeCell ref="C39:C46"/>
    <mergeCell ref="J55:J58"/>
    <mergeCell ref="J63:J66"/>
    <mergeCell ref="C47:C54"/>
    <mergeCell ref="C59:C62"/>
    <mergeCell ref="J59:J62"/>
    <mergeCell ref="J47:J50"/>
    <mergeCell ref="J51:J54"/>
    <mergeCell ref="J31:J34"/>
    <mergeCell ref="J35:J38"/>
    <mergeCell ref="J39:J42"/>
    <mergeCell ref="J43:J46"/>
    <mergeCell ref="J3:J6"/>
    <mergeCell ref="J7:J10"/>
    <mergeCell ref="C3:C10"/>
    <mergeCell ref="J27:J30"/>
    <mergeCell ref="J15:J18"/>
    <mergeCell ref="J11:J14"/>
    <mergeCell ref="J19:J22"/>
    <mergeCell ref="J23:J26"/>
    <mergeCell ref="C11:C18"/>
    <mergeCell ref="K1:N1"/>
    <mergeCell ref="B1:B2"/>
    <mergeCell ref="D1:D2"/>
    <mergeCell ref="E1:I2"/>
    <mergeCell ref="J1:J2"/>
    <mergeCell ref="C1:C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="65" zoomScaleNormal="65" zoomScalePageLayoutView="0" workbookViewId="0" topLeftCell="A1">
      <selection activeCell="V4" sqref="V4:X4"/>
    </sheetView>
  </sheetViews>
  <sheetFormatPr defaultColWidth="5.25390625" defaultRowHeight="16.5" customHeight="1"/>
  <cols>
    <col min="1" max="48" width="3.50390625" style="22" customWidth="1"/>
    <col min="49" max="16384" width="5.25390625" style="22" customWidth="1"/>
  </cols>
  <sheetData>
    <row r="1" spans="4:48" s="37" customFormat="1" ht="21.75" customHeight="1">
      <c r="D1" s="261" t="s">
        <v>0</v>
      </c>
      <c r="E1" s="262"/>
      <c r="F1" s="263"/>
      <c r="G1" s="252" t="s">
        <v>53</v>
      </c>
      <c r="H1" s="297"/>
      <c r="I1" s="297"/>
      <c r="J1" s="294" t="s">
        <v>54</v>
      </c>
      <c r="K1" s="295"/>
      <c r="L1" s="296"/>
      <c r="M1" s="294" t="s">
        <v>55</v>
      </c>
      <c r="N1" s="295"/>
      <c r="O1" s="296"/>
      <c r="P1" s="294" t="s">
        <v>56</v>
      </c>
      <c r="Q1" s="295"/>
      <c r="R1" s="296"/>
      <c r="S1" s="297" t="s">
        <v>57</v>
      </c>
      <c r="T1" s="297"/>
      <c r="U1" s="297"/>
      <c r="V1" s="294" t="s">
        <v>58</v>
      </c>
      <c r="W1" s="295"/>
      <c r="X1" s="296"/>
      <c r="Y1" s="294" t="s">
        <v>59</v>
      </c>
      <c r="Z1" s="295"/>
      <c r="AA1" s="296"/>
      <c r="AB1" s="294" t="s">
        <v>60</v>
      </c>
      <c r="AC1" s="295"/>
      <c r="AD1" s="296"/>
      <c r="AE1" s="234" t="s">
        <v>1</v>
      </c>
      <c r="AF1" s="235"/>
      <c r="AG1" s="234" t="s">
        <v>49</v>
      </c>
      <c r="AH1" s="235"/>
      <c r="AI1" s="234" t="s">
        <v>50</v>
      </c>
      <c r="AJ1" s="235"/>
      <c r="AK1" s="234" t="s">
        <v>51</v>
      </c>
      <c r="AL1" s="235"/>
      <c r="AM1" s="234" t="s">
        <v>2</v>
      </c>
      <c r="AN1" s="235"/>
      <c r="AO1" s="234" t="s">
        <v>3</v>
      </c>
      <c r="AP1" s="235"/>
      <c r="AQ1" s="234" t="s">
        <v>52</v>
      </c>
      <c r="AR1" s="235"/>
      <c r="AS1" s="247" t="s">
        <v>5</v>
      </c>
      <c r="AT1" s="248"/>
      <c r="AU1" s="249" t="s">
        <v>4</v>
      </c>
      <c r="AV1" s="235"/>
    </row>
    <row r="2" spans="4:48" ht="16.5" customHeight="1">
      <c r="D2" s="264" t="str">
        <f>G1</f>
        <v>長井南中</v>
      </c>
      <c r="E2" s="265"/>
      <c r="F2" s="266"/>
      <c r="G2" s="223"/>
      <c r="H2" s="223"/>
      <c r="I2" s="223"/>
      <c r="J2" s="219">
        <f>IF(J3="","",IF(J3=L3,"△",IF(J3&gt;L3,"○","×")))</f>
      </c>
      <c r="K2" s="220"/>
      <c r="L2" s="221"/>
      <c r="M2" s="219" t="str">
        <f>IF(M3="","",IF(M3=O3,"△",IF(M3&gt;O3,"○","×")))</f>
        <v>△</v>
      </c>
      <c r="N2" s="220"/>
      <c r="O2" s="221"/>
      <c r="P2" s="219">
        <f>IF(P3="","",IF(P3=R3,"△",IF(P3&gt;R3,"○","×")))</f>
      </c>
      <c r="Q2" s="220"/>
      <c r="R2" s="221"/>
      <c r="S2" s="219" t="str">
        <f>IF(S3="","",IF(S3=U3,"△",IF(S3&gt;U3,"○","×")))</f>
        <v>○</v>
      </c>
      <c r="T2" s="220"/>
      <c r="U2" s="221"/>
      <c r="V2" s="219" t="str">
        <f>IF(V3="","",IF(V3=X3,"△",IF(V3&gt;X3,"○","×")))</f>
        <v>○</v>
      </c>
      <c r="W2" s="220"/>
      <c r="X2" s="221"/>
      <c r="Y2" s="219" t="str">
        <f>IF(Y3="","",IF(Y3=AA3,"△",IF(Y3&gt;AA3,"○","×")))</f>
        <v>○</v>
      </c>
      <c r="Z2" s="220"/>
      <c r="AA2" s="221"/>
      <c r="AB2" s="219">
        <f>IF(AB3="","",IF(AB3=AD3,"△",IF(AB3&gt;AD3,"○","×")))</f>
      </c>
      <c r="AC2" s="220"/>
      <c r="AD2" s="221"/>
      <c r="AE2" s="269">
        <f>((COUNTIF(G2:AD3,"○"))*3)+((COUNTIF(G2:AD3,"△"))*1)</f>
        <v>10</v>
      </c>
      <c r="AF2" s="270"/>
      <c r="AG2" s="269">
        <f>COUNTIF(G2:AD3,"○")</f>
        <v>3</v>
      </c>
      <c r="AH2" s="270"/>
      <c r="AI2" s="269">
        <f>COUNTIF(G2:AD3,"×")</f>
        <v>0</v>
      </c>
      <c r="AJ2" s="270"/>
      <c r="AK2" s="269">
        <f>COUNTIF(G2:AD3,"△")</f>
        <v>1</v>
      </c>
      <c r="AL2" s="270"/>
      <c r="AM2" s="273">
        <f>SUM(AB3,Y3,V3,S3,P3,M3,J3,)</f>
        <v>28</v>
      </c>
      <c r="AN2" s="274"/>
      <c r="AO2" s="273">
        <f>SUM(AD3,AA3,X3,U3,R3,O3,L3,)</f>
        <v>2</v>
      </c>
      <c r="AP2" s="274"/>
      <c r="AQ2" s="277">
        <f>AM2-AO2</f>
        <v>26</v>
      </c>
      <c r="AR2" s="278"/>
      <c r="AS2" s="260">
        <f>AG2/7</f>
        <v>0.42857142857142855</v>
      </c>
      <c r="AT2" s="257"/>
      <c r="AU2" s="267"/>
      <c r="AV2" s="268"/>
    </row>
    <row r="3" spans="4:48" ht="16.5" customHeight="1">
      <c r="D3" s="264"/>
      <c r="E3" s="265"/>
      <c r="F3" s="266"/>
      <c r="G3" s="236"/>
      <c r="H3" s="236"/>
      <c r="I3" s="236"/>
      <c r="J3" s="32"/>
      <c r="K3" s="31" t="s">
        <v>61</v>
      </c>
      <c r="L3" s="30"/>
      <c r="M3" s="32">
        <v>2</v>
      </c>
      <c r="N3" s="31" t="s">
        <v>61</v>
      </c>
      <c r="O3" s="30">
        <v>2</v>
      </c>
      <c r="P3" s="32"/>
      <c r="Q3" s="31" t="s">
        <v>61</v>
      </c>
      <c r="R3" s="30"/>
      <c r="S3" s="32">
        <v>18</v>
      </c>
      <c r="T3" s="31" t="s">
        <v>61</v>
      </c>
      <c r="U3" s="30">
        <v>0</v>
      </c>
      <c r="V3" s="32">
        <v>2</v>
      </c>
      <c r="W3" s="31" t="s">
        <v>61</v>
      </c>
      <c r="X3" s="30">
        <v>0</v>
      </c>
      <c r="Y3" s="32">
        <v>6</v>
      </c>
      <c r="Z3" s="31" t="s">
        <v>61</v>
      </c>
      <c r="AA3" s="30">
        <v>0</v>
      </c>
      <c r="AB3" s="32"/>
      <c r="AC3" s="31" t="s">
        <v>61</v>
      </c>
      <c r="AD3" s="30"/>
      <c r="AE3" s="271"/>
      <c r="AF3" s="272"/>
      <c r="AG3" s="271"/>
      <c r="AH3" s="272"/>
      <c r="AI3" s="271"/>
      <c r="AJ3" s="272"/>
      <c r="AK3" s="271"/>
      <c r="AL3" s="272"/>
      <c r="AM3" s="275"/>
      <c r="AN3" s="276"/>
      <c r="AO3" s="275"/>
      <c r="AP3" s="276"/>
      <c r="AQ3" s="279"/>
      <c r="AR3" s="280"/>
      <c r="AS3" s="258"/>
      <c r="AT3" s="259"/>
      <c r="AU3" s="267"/>
      <c r="AV3" s="268"/>
    </row>
    <row r="4" spans="4:48" ht="16.5" customHeight="1">
      <c r="D4" s="264" t="str">
        <f>J1</f>
        <v>米沢１中</v>
      </c>
      <c r="E4" s="265"/>
      <c r="F4" s="266"/>
      <c r="G4" s="220">
        <f>IF(G5="","",IF(G5=I5,"△",IF(G5&gt;I5,"○","×")))</f>
      </c>
      <c r="H4" s="220"/>
      <c r="I4" s="221"/>
      <c r="J4" s="238"/>
      <c r="K4" s="239"/>
      <c r="L4" s="240"/>
      <c r="M4" s="219">
        <f>IF(M5="","",IF(M5=O5,"△",IF(M5&gt;O5,"○","×")))</f>
      </c>
      <c r="N4" s="220"/>
      <c r="O4" s="221"/>
      <c r="P4" s="219" t="str">
        <f>IF(P5="","",IF(P5=R5,"△",IF(P5&gt;R5,"○","×")))</f>
        <v>×</v>
      </c>
      <c r="Q4" s="220"/>
      <c r="R4" s="221"/>
      <c r="S4" s="219" t="str">
        <f>IF(S5="","",IF(S5=U5,"△",IF(S5&gt;U5,"○","×")))</f>
        <v>○</v>
      </c>
      <c r="T4" s="220"/>
      <c r="U4" s="221"/>
      <c r="V4" s="219" t="str">
        <f>IF(V5="","",IF(V5=X5,"△",IF(V5&gt;X5,"○","×")))</f>
        <v>○</v>
      </c>
      <c r="W4" s="220"/>
      <c r="X4" s="221"/>
      <c r="Y4" s="219">
        <f>IF(Y5="","",IF(Y5=AA5,"△",IF(Y5&gt;AA5,"○","×")))</f>
      </c>
      <c r="Z4" s="220"/>
      <c r="AA4" s="221"/>
      <c r="AB4" s="219" t="str">
        <f>IF(AB5="","",IF(AB5=AD5,"△",IF(AB5&gt;AD5,"○","×")))</f>
        <v>○</v>
      </c>
      <c r="AC4" s="220"/>
      <c r="AD4" s="221"/>
      <c r="AE4" s="269">
        <f>((COUNTIF(G4:AD5,"○"))*3)+((COUNTIF(G4:AD5,"△"))*1)</f>
        <v>9</v>
      </c>
      <c r="AF4" s="270"/>
      <c r="AG4" s="269">
        <f>COUNTIF(G4:AD5,"○")</f>
        <v>3</v>
      </c>
      <c r="AH4" s="270"/>
      <c r="AI4" s="269">
        <f>COUNTIF(G4:AD5,"×")</f>
        <v>1</v>
      </c>
      <c r="AJ4" s="270"/>
      <c r="AK4" s="269">
        <f>COUNTIF(G4:AD5,"△")</f>
        <v>0</v>
      </c>
      <c r="AL4" s="270"/>
      <c r="AM4" s="273">
        <f>SUM(AB5,Y5,V5,S5,P5,M5,G5,)</f>
        <v>12</v>
      </c>
      <c r="AN4" s="274"/>
      <c r="AO4" s="273">
        <f>SUM(AD5,AA5,X5,U5,R5,O5,I5,)</f>
        <v>2</v>
      </c>
      <c r="AP4" s="274"/>
      <c r="AQ4" s="277">
        <f>AM4-AO4</f>
        <v>10</v>
      </c>
      <c r="AR4" s="278"/>
      <c r="AS4" s="256">
        <f>AG4/7</f>
        <v>0.42857142857142855</v>
      </c>
      <c r="AT4" s="257"/>
      <c r="AU4" s="267"/>
      <c r="AV4" s="268"/>
    </row>
    <row r="5" spans="4:48" ht="16.5" customHeight="1">
      <c r="D5" s="264"/>
      <c r="E5" s="265"/>
      <c r="F5" s="266"/>
      <c r="G5" s="36">
        <f>IF(L3="","",L3)</f>
      </c>
      <c r="H5" s="34" t="s">
        <v>61</v>
      </c>
      <c r="I5" s="33">
        <f>IF(J3="","",J3)</f>
      </c>
      <c r="J5" s="241"/>
      <c r="K5" s="242"/>
      <c r="L5" s="243"/>
      <c r="M5" s="32"/>
      <c r="N5" s="31" t="s">
        <v>61</v>
      </c>
      <c r="O5" s="30"/>
      <c r="P5" s="32">
        <v>0</v>
      </c>
      <c r="Q5" s="31" t="s">
        <v>61</v>
      </c>
      <c r="R5" s="30">
        <v>2</v>
      </c>
      <c r="S5" s="32">
        <v>9</v>
      </c>
      <c r="T5" s="31" t="s">
        <v>61</v>
      </c>
      <c r="U5" s="30">
        <v>0</v>
      </c>
      <c r="V5" s="32">
        <v>2</v>
      </c>
      <c r="W5" s="31" t="s">
        <v>61</v>
      </c>
      <c r="X5" s="30">
        <v>0</v>
      </c>
      <c r="Y5" s="32"/>
      <c r="Z5" s="31" t="s">
        <v>61</v>
      </c>
      <c r="AA5" s="30"/>
      <c r="AB5" s="32">
        <v>1</v>
      </c>
      <c r="AC5" s="31" t="s">
        <v>61</v>
      </c>
      <c r="AD5" s="30">
        <v>0</v>
      </c>
      <c r="AE5" s="271"/>
      <c r="AF5" s="272"/>
      <c r="AG5" s="271"/>
      <c r="AH5" s="272"/>
      <c r="AI5" s="271"/>
      <c r="AJ5" s="272"/>
      <c r="AK5" s="271"/>
      <c r="AL5" s="272"/>
      <c r="AM5" s="275"/>
      <c r="AN5" s="276"/>
      <c r="AO5" s="275"/>
      <c r="AP5" s="276"/>
      <c r="AQ5" s="279"/>
      <c r="AR5" s="280"/>
      <c r="AS5" s="258"/>
      <c r="AT5" s="259"/>
      <c r="AU5" s="267"/>
      <c r="AV5" s="268"/>
    </row>
    <row r="6" spans="4:48" ht="16.5" customHeight="1">
      <c r="D6" s="291" t="str">
        <f>M1</f>
        <v>米沢２中</v>
      </c>
      <c r="E6" s="292"/>
      <c r="F6" s="293"/>
      <c r="G6" s="220" t="str">
        <f>IF(G7="","",IF(G7=I7,"△",IF(G7&gt;I7,"○","×")))</f>
        <v>△</v>
      </c>
      <c r="H6" s="220"/>
      <c r="I6" s="220"/>
      <c r="J6" s="219">
        <f>IF(J7="","",IF(J7=L7,"△",IF(J7&gt;L7,"○","×")))</f>
      </c>
      <c r="K6" s="220"/>
      <c r="L6" s="221"/>
      <c r="M6" s="223"/>
      <c r="N6" s="223"/>
      <c r="O6" s="224"/>
      <c r="P6" s="219" t="str">
        <f>IF(P7="","",IF(P7=R7,"△",IF(P7&gt;R7,"○","×")))</f>
        <v>○</v>
      </c>
      <c r="Q6" s="220"/>
      <c r="R6" s="221"/>
      <c r="S6" s="219">
        <f>IF(S7="","",IF(S7=U7,"△",IF(S7&gt;U7,"○","×")))</f>
      </c>
      <c r="T6" s="220"/>
      <c r="U6" s="221"/>
      <c r="V6" s="219" t="str">
        <f>IF(V7="","",IF(V7=X7,"△",IF(V7&gt;X7,"○","×")))</f>
        <v>△</v>
      </c>
      <c r="W6" s="220"/>
      <c r="X6" s="221"/>
      <c r="Y6" s="219" t="str">
        <f>IF(Y7="","",IF(Y7=AA7,"△",IF(Y7&gt;AA7,"○","×")))</f>
        <v>○</v>
      </c>
      <c r="Z6" s="220"/>
      <c r="AA6" s="221"/>
      <c r="AB6" s="219">
        <f>IF(AB7="","",IF(AB7=AD7,"△",IF(AB7&gt;AD7,"○","×")))</f>
      </c>
      <c r="AC6" s="220"/>
      <c r="AD6" s="221"/>
      <c r="AE6" s="269">
        <f>((COUNTIF(G6:AD7,"○"))*3)+((COUNTIF(G6:AD7,"△"))*1)</f>
        <v>8</v>
      </c>
      <c r="AF6" s="270"/>
      <c r="AG6" s="269">
        <f>COUNTIF(G6:AD7,"○")</f>
        <v>2</v>
      </c>
      <c r="AH6" s="270"/>
      <c r="AI6" s="269">
        <f>COUNTIF(G6:AD7,"×")</f>
        <v>0</v>
      </c>
      <c r="AJ6" s="270"/>
      <c r="AK6" s="269">
        <f>COUNTIF(G6:AD7,"△")</f>
        <v>2</v>
      </c>
      <c r="AL6" s="270"/>
      <c r="AM6" s="273">
        <f>SUM(AB7,Y7,V7,S7,P7,G7,J7,)</f>
        <v>11</v>
      </c>
      <c r="AN6" s="274"/>
      <c r="AO6" s="273">
        <f>SUM(AD7,AA7,X7,U7,R7,I7,L7)</f>
        <v>2</v>
      </c>
      <c r="AP6" s="274"/>
      <c r="AQ6" s="277">
        <f>AM6-AO6</f>
        <v>9</v>
      </c>
      <c r="AR6" s="278"/>
      <c r="AS6" s="256">
        <f>AG6/7</f>
        <v>0.2857142857142857</v>
      </c>
      <c r="AT6" s="257"/>
      <c r="AU6" s="267"/>
      <c r="AV6" s="268"/>
    </row>
    <row r="7" spans="4:48" ht="16.5" customHeight="1">
      <c r="D7" s="291"/>
      <c r="E7" s="292"/>
      <c r="F7" s="293"/>
      <c r="G7" s="36">
        <f>IF(O3="","",O3)</f>
        <v>2</v>
      </c>
      <c r="H7" s="34" t="s">
        <v>61</v>
      </c>
      <c r="I7" s="36">
        <f>IF(M3="","",M3)</f>
        <v>2</v>
      </c>
      <c r="J7" s="35">
        <f>IF(O5="","",O5)</f>
      </c>
      <c r="K7" s="34" t="s">
        <v>61</v>
      </c>
      <c r="L7" s="33">
        <f>IF(M5="","",M5)</f>
      </c>
      <c r="M7" s="236"/>
      <c r="N7" s="236"/>
      <c r="O7" s="237"/>
      <c r="P7" s="32">
        <v>1</v>
      </c>
      <c r="Q7" s="31" t="s">
        <v>61</v>
      </c>
      <c r="R7" s="30">
        <v>0</v>
      </c>
      <c r="S7" s="32"/>
      <c r="T7" s="31" t="s">
        <v>61</v>
      </c>
      <c r="U7" s="30"/>
      <c r="V7" s="32">
        <v>0</v>
      </c>
      <c r="W7" s="31" t="s">
        <v>61</v>
      </c>
      <c r="X7" s="30">
        <v>0</v>
      </c>
      <c r="Y7" s="32">
        <v>8</v>
      </c>
      <c r="Z7" s="31" t="s">
        <v>61</v>
      </c>
      <c r="AA7" s="30">
        <v>0</v>
      </c>
      <c r="AB7" s="32"/>
      <c r="AC7" s="31" t="s">
        <v>61</v>
      </c>
      <c r="AD7" s="30"/>
      <c r="AE7" s="271"/>
      <c r="AF7" s="272"/>
      <c r="AG7" s="271"/>
      <c r="AH7" s="272"/>
      <c r="AI7" s="271"/>
      <c r="AJ7" s="272"/>
      <c r="AK7" s="271"/>
      <c r="AL7" s="272"/>
      <c r="AM7" s="275"/>
      <c r="AN7" s="276"/>
      <c r="AO7" s="275"/>
      <c r="AP7" s="276"/>
      <c r="AQ7" s="279"/>
      <c r="AR7" s="280"/>
      <c r="AS7" s="258"/>
      <c r="AT7" s="259"/>
      <c r="AU7" s="267"/>
      <c r="AV7" s="268"/>
    </row>
    <row r="8" spans="4:48" ht="16.5" customHeight="1">
      <c r="D8" s="291" t="str">
        <f>P1</f>
        <v>米沢３中</v>
      </c>
      <c r="E8" s="292"/>
      <c r="F8" s="293"/>
      <c r="G8" s="220">
        <f>IF(G9="","",IF(G9=I9,"△",IF(G9&gt;I9,"○","×")))</f>
      </c>
      <c r="H8" s="220"/>
      <c r="I8" s="220"/>
      <c r="J8" s="219" t="str">
        <f>IF(J9="","",IF(J9=L9,"△",IF(J9&gt;L9,"○","×")))</f>
        <v>○</v>
      </c>
      <c r="K8" s="220"/>
      <c r="L8" s="221"/>
      <c r="M8" s="220" t="str">
        <f>IF(M9="","",IF(M9=O9,"△",IF(M9&gt;O9,"○","×")))</f>
        <v>×</v>
      </c>
      <c r="N8" s="220"/>
      <c r="O8" s="221"/>
      <c r="P8" s="223"/>
      <c r="Q8" s="223"/>
      <c r="R8" s="223"/>
      <c r="S8" s="219" t="str">
        <f>IF(S9="","",IF(S9=U9,"△",IF(S9&gt;U9,"○","×")))</f>
        <v>○</v>
      </c>
      <c r="T8" s="220"/>
      <c r="U8" s="221"/>
      <c r="V8" s="219">
        <f>IF(V9="","",IF(V9=X9,"△",IF(V9&gt;X9,"○","×")))</f>
      </c>
      <c r="W8" s="220"/>
      <c r="X8" s="221"/>
      <c r="Y8" s="219">
        <f>IF(Y9="","",IF(Y9=AA9,"△",IF(Y9&gt;AA9,"○","×")))</f>
      </c>
      <c r="Z8" s="220"/>
      <c r="AA8" s="221"/>
      <c r="AB8" s="219" t="str">
        <f>IF(AB9="","",IF(AB9=AD9,"△",IF(AB9&gt;AD9,"○","×")))</f>
        <v>○</v>
      </c>
      <c r="AC8" s="220"/>
      <c r="AD8" s="221"/>
      <c r="AE8" s="269">
        <f>((COUNTIF(G8:AD9,"○"))*3)+((COUNTIF(G8:AD9,"△"))*1)</f>
        <v>9</v>
      </c>
      <c r="AF8" s="270"/>
      <c r="AG8" s="269">
        <f>COUNTIF(G8:AD9,"○")</f>
        <v>3</v>
      </c>
      <c r="AH8" s="270"/>
      <c r="AI8" s="269">
        <f>COUNTIF(G8:AD9,"×")</f>
        <v>1</v>
      </c>
      <c r="AJ8" s="270"/>
      <c r="AK8" s="269">
        <f>COUNTIF(G8:AD9,"△")</f>
        <v>0</v>
      </c>
      <c r="AL8" s="270"/>
      <c r="AM8" s="273">
        <f>SUM(AB9,Y9,V9,S9,G9,M9,J9,)</f>
        <v>18</v>
      </c>
      <c r="AN8" s="274"/>
      <c r="AO8" s="273">
        <f>SUM(AD9,AA9,X9,U9,I9,O9,L9,)</f>
        <v>1</v>
      </c>
      <c r="AP8" s="274"/>
      <c r="AQ8" s="277">
        <f>AM8-AO8</f>
        <v>17</v>
      </c>
      <c r="AR8" s="278"/>
      <c r="AS8" s="256">
        <f>AG8/7</f>
        <v>0.42857142857142855</v>
      </c>
      <c r="AT8" s="257"/>
      <c r="AU8" s="267"/>
      <c r="AV8" s="268"/>
    </row>
    <row r="9" spans="4:48" ht="16.5" customHeight="1">
      <c r="D9" s="291"/>
      <c r="E9" s="292"/>
      <c r="F9" s="293"/>
      <c r="G9" s="36">
        <f>IF(R3="","",R3)</f>
      </c>
      <c r="H9" s="34" t="s">
        <v>61</v>
      </c>
      <c r="I9" s="36">
        <f>IF(P3="","",P3)</f>
      </c>
      <c r="J9" s="35">
        <f>IF(R5="","",R5)</f>
        <v>2</v>
      </c>
      <c r="K9" s="34" t="s">
        <v>61</v>
      </c>
      <c r="L9" s="33">
        <f>IF(P5="","",P5)</f>
        <v>0</v>
      </c>
      <c r="M9" s="36">
        <f>IF(R7="","",R7)</f>
        <v>0</v>
      </c>
      <c r="N9" s="34" t="s">
        <v>61</v>
      </c>
      <c r="O9" s="33">
        <f>IF(P7="","",P7)</f>
        <v>1</v>
      </c>
      <c r="P9" s="236"/>
      <c r="Q9" s="236"/>
      <c r="R9" s="236"/>
      <c r="S9" s="32">
        <v>6</v>
      </c>
      <c r="T9" s="31" t="s">
        <v>61</v>
      </c>
      <c r="U9" s="30">
        <v>0</v>
      </c>
      <c r="V9" s="32"/>
      <c r="W9" s="31" t="s">
        <v>61</v>
      </c>
      <c r="X9" s="30"/>
      <c r="Y9" s="32"/>
      <c r="Z9" s="31" t="s">
        <v>61</v>
      </c>
      <c r="AA9" s="30"/>
      <c r="AB9" s="32">
        <v>10</v>
      </c>
      <c r="AC9" s="31" t="s">
        <v>61</v>
      </c>
      <c r="AD9" s="30">
        <v>0</v>
      </c>
      <c r="AE9" s="271"/>
      <c r="AF9" s="272"/>
      <c r="AG9" s="271"/>
      <c r="AH9" s="272"/>
      <c r="AI9" s="271"/>
      <c r="AJ9" s="272"/>
      <c r="AK9" s="271"/>
      <c r="AL9" s="272"/>
      <c r="AM9" s="275"/>
      <c r="AN9" s="276"/>
      <c r="AO9" s="275"/>
      <c r="AP9" s="276"/>
      <c r="AQ9" s="279"/>
      <c r="AR9" s="280"/>
      <c r="AS9" s="258"/>
      <c r="AT9" s="259"/>
      <c r="AU9" s="267"/>
      <c r="AV9" s="268"/>
    </row>
    <row r="10" spans="4:48" ht="16.5" customHeight="1">
      <c r="D10" s="288" t="str">
        <f>S1</f>
        <v>高畠１中</v>
      </c>
      <c r="E10" s="289"/>
      <c r="F10" s="290"/>
      <c r="G10" s="220" t="str">
        <f>IF(G11="","",IF(G11=I11,"△",IF(G11&gt;I11,"○","×")))</f>
        <v>×</v>
      </c>
      <c r="H10" s="220"/>
      <c r="I10" s="220"/>
      <c r="J10" s="219" t="str">
        <f>IF(J11="","",IF(J11=L11,"△",IF(J11&gt;L11,"○","×")))</f>
        <v>×</v>
      </c>
      <c r="K10" s="220"/>
      <c r="L10" s="221"/>
      <c r="M10" s="220">
        <f>IF(M11="","",IF(M11=O11,"△",IF(M11&gt;O11,"○","×")))</f>
      </c>
      <c r="N10" s="220"/>
      <c r="O10" s="221"/>
      <c r="P10" s="219" t="str">
        <f>IF(P11="","",IF(P11=R11,"△",IF(P11&gt;R11,"○","×")))</f>
        <v>×</v>
      </c>
      <c r="Q10" s="220"/>
      <c r="R10" s="221"/>
      <c r="S10" s="223"/>
      <c r="T10" s="223"/>
      <c r="U10" s="223"/>
      <c r="V10" s="219">
        <f>IF(V11="","",IF(V11=X11,"△",IF(V11&gt;X11,"○","×")))</f>
      </c>
      <c r="W10" s="220"/>
      <c r="X10" s="221"/>
      <c r="Y10" s="219">
        <f>IF(Y11="","",IF(Y11=AA11,"△",IF(Y11&gt;AA11,"○","×")))</f>
      </c>
      <c r="Z10" s="220"/>
      <c r="AA10" s="221"/>
      <c r="AB10" s="219" t="str">
        <f>IF(AB11="","",IF(AB11=AD11,"△",IF(AB11&gt;AD11,"○","×")))</f>
        <v>○</v>
      </c>
      <c r="AC10" s="220"/>
      <c r="AD10" s="221"/>
      <c r="AE10" s="269">
        <f>((COUNTIF(G10:AD11,"○"))*3)+((COUNTIF(G10:AD11,"△"))*1)</f>
        <v>3</v>
      </c>
      <c r="AF10" s="270"/>
      <c r="AG10" s="269">
        <f>COUNTIF(G10:AD11,"○")</f>
        <v>1</v>
      </c>
      <c r="AH10" s="270"/>
      <c r="AI10" s="269">
        <f>COUNTIF(G10:AD11,"×")</f>
        <v>3</v>
      </c>
      <c r="AJ10" s="270"/>
      <c r="AK10" s="269">
        <f>COUNTIF(G10:AD11,"△")</f>
        <v>0</v>
      </c>
      <c r="AL10" s="270"/>
      <c r="AM10" s="273">
        <f>SUM(AB11,Y11,V11,G11,P11,M11,J11,)</f>
        <v>5</v>
      </c>
      <c r="AN10" s="274"/>
      <c r="AO10" s="273">
        <f>SUM(AD11,AA11,X11,I11,R11,O11,L11,)</f>
        <v>35</v>
      </c>
      <c r="AP10" s="274"/>
      <c r="AQ10" s="277">
        <f>AM10-AO10</f>
        <v>-30</v>
      </c>
      <c r="AR10" s="278"/>
      <c r="AS10" s="256">
        <f>AG10/7</f>
        <v>0.14285714285714285</v>
      </c>
      <c r="AT10" s="257"/>
      <c r="AU10" s="267"/>
      <c r="AV10" s="268"/>
    </row>
    <row r="11" spans="4:48" ht="16.5" customHeight="1">
      <c r="D11" s="288"/>
      <c r="E11" s="289"/>
      <c r="F11" s="290"/>
      <c r="G11" s="36">
        <f>IF(U3="","",U3)</f>
        <v>0</v>
      </c>
      <c r="H11" s="34" t="s">
        <v>61</v>
      </c>
      <c r="I11" s="36">
        <f>IF(S3="","",S3)</f>
        <v>18</v>
      </c>
      <c r="J11" s="35">
        <f>IF(U5="","",U5)</f>
        <v>0</v>
      </c>
      <c r="K11" s="34" t="s">
        <v>61</v>
      </c>
      <c r="L11" s="33">
        <f>IF(S5="","",S5)</f>
        <v>9</v>
      </c>
      <c r="M11" s="36">
        <f>IF(U7="","",U7)</f>
      </c>
      <c r="N11" s="34" t="s">
        <v>61</v>
      </c>
      <c r="O11" s="33">
        <f>IF(S7="","",S7)</f>
      </c>
      <c r="P11" s="35">
        <f>IF(U9="","",U9)</f>
        <v>0</v>
      </c>
      <c r="Q11" s="34" t="s">
        <v>61</v>
      </c>
      <c r="R11" s="33">
        <f>IF(S9="","",S9)</f>
        <v>6</v>
      </c>
      <c r="S11" s="236"/>
      <c r="T11" s="236"/>
      <c r="U11" s="236"/>
      <c r="V11" s="28"/>
      <c r="W11" s="27" t="s">
        <v>61</v>
      </c>
      <c r="X11" s="26"/>
      <c r="Y11" s="32"/>
      <c r="Z11" s="31" t="s">
        <v>61</v>
      </c>
      <c r="AA11" s="30"/>
      <c r="AB11" s="32">
        <v>5</v>
      </c>
      <c r="AC11" s="31" t="s">
        <v>61</v>
      </c>
      <c r="AD11" s="30">
        <v>2</v>
      </c>
      <c r="AE11" s="271"/>
      <c r="AF11" s="272"/>
      <c r="AG11" s="271"/>
      <c r="AH11" s="272"/>
      <c r="AI11" s="271"/>
      <c r="AJ11" s="272"/>
      <c r="AK11" s="271"/>
      <c r="AL11" s="272"/>
      <c r="AM11" s="275"/>
      <c r="AN11" s="276"/>
      <c r="AO11" s="275"/>
      <c r="AP11" s="276"/>
      <c r="AQ11" s="279"/>
      <c r="AR11" s="280"/>
      <c r="AS11" s="258"/>
      <c r="AT11" s="259"/>
      <c r="AU11" s="267"/>
      <c r="AV11" s="268"/>
    </row>
    <row r="12" spans="4:48" ht="16.5" customHeight="1">
      <c r="D12" s="288" t="str">
        <f>V1</f>
        <v>川西２中</v>
      </c>
      <c r="E12" s="289"/>
      <c r="F12" s="290"/>
      <c r="G12" s="220" t="str">
        <f>IF(G13="","",IF(G13=I13,"△",IF(G13&gt;I13,"○","×")))</f>
        <v>×</v>
      </c>
      <c r="H12" s="220"/>
      <c r="I12" s="220"/>
      <c r="J12" s="219" t="str">
        <f>IF(J13="","",IF(J13=L13,"△",IF(J13&gt;L13,"○","×")))</f>
        <v>×</v>
      </c>
      <c r="K12" s="220"/>
      <c r="L12" s="221"/>
      <c r="M12" s="220" t="str">
        <f>IF(M13="","",IF(M13=O13,"△",IF(M13&gt;O13,"○","×")))</f>
        <v>△</v>
      </c>
      <c r="N12" s="220"/>
      <c r="O12" s="221"/>
      <c r="P12" s="219">
        <f>IF(P13="","",IF(P13=R13,"△",IF(P13&gt;R13,"○","×")))</f>
      </c>
      <c r="Q12" s="220"/>
      <c r="R12" s="221"/>
      <c r="S12" s="219">
        <f>IF(S13="","",IF(S13=U13,"△",IF(S13&gt;U13,"○","×")))</f>
      </c>
      <c r="T12" s="220"/>
      <c r="U12" s="221"/>
      <c r="V12" s="222"/>
      <c r="W12" s="223"/>
      <c r="X12" s="224"/>
      <c r="Y12" s="219" t="str">
        <f>IF(Y13="","",IF(Y13=AA13,"△",IF(Y13&gt;AA13,"○","×")))</f>
        <v>×</v>
      </c>
      <c r="Z12" s="220"/>
      <c r="AA12" s="221"/>
      <c r="AB12" s="219">
        <f>IF(AB13="","",IF(AB13=AD13,"△",IF(AB13&gt;AD13,"○","×")))</f>
      </c>
      <c r="AC12" s="220"/>
      <c r="AD12" s="221"/>
      <c r="AE12" s="269">
        <f>((COUNTIF(G12:AD13,"○"))*3)+((COUNTIF(G12:AD13,"△"))*1)</f>
        <v>1</v>
      </c>
      <c r="AF12" s="270"/>
      <c r="AG12" s="269">
        <f>COUNTIF(G12:AD13,"○")</f>
        <v>0</v>
      </c>
      <c r="AH12" s="270"/>
      <c r="AI12" s="269">
        <f>COUNTIF(G12:AD13,"×")</f>
        <v>3</v>
      </c>
      <c r="AJ12" s="270"/>
      <c r="AK12" s="269">
        <f>COUNTIF(G12:AD13,"△")</f>
        <v>1</v>
      </c>
      <c r="AL12" s="270"/>
      <c r="AM12" s="273">
        <f>SUM(AB13,Y13,G13,S13,P13,M13,J13,)</f>
        <v>0</v>
      </c>
      <c r="AN12" s="274"/>
      <c r="AO12" s="273">
        <f>SUM(AD13,AA13,I13,U13,R13,O13,L13,)</f>
        <v>5</v>
      </c>
      <c r="AP12" s="274"/>
      <c r="AQ12" s="277">
        <f>AM12-AO12</f>
        <v>-5</v>
      </c>
      <c r="AR12" s="278"/>
      <c r="AS12" s="256">
        <f>AG12/7</f>
        <v>0</v>
      </c>
      <c r="AT12" s="257"/>
      <c r="AU12" s="267"/>
      <c r="AV12" s="268"/>
    </row>
    <row r="13" spans="4:48" ht="16.5" customHeight="1">
      <c r="D13" s="288"/>
      <c r="E13" s="289"/>
      <c r="F13" s="290"/>
      <c r="G13" s="36">
        <f>IF(X3="","",X3)</f>
        <v>0</v>
      </c>
      <c r="H13" s="34" t="s">
        <v>61</v>
      </c>
      <c r="I13" s="36">
        <f>IF(V3="","",V3)</f>
        <v>2</v>
      </c>
      <c r="J13" s="35">
        <f>IF(X5="","",X5)</f>
        <v>0</v>
      </c>
      <c r="K13" s="34" t="s">
        <v>61</v>
      </c>
      <c r="L13" s="33">
        <f>IF(V5="","",V5)</f>
        <v>2</v>
      </c>
      <c r="M13" s="36">
        <f>IF(X7="","",X7)</f>
        <v>0</v>
      </c>
      <c r="N13" s="34" t="s">
        <v>61</v>
      </c>
      <c r="O13" s="33">
        <f>IF(V7="","",V7)</f>
        <v>0</v>
      </c>
      <c r="P13" s="35">
        <f>IF(X9="","",X9)</f>
      </c>
      <c r="Q13" s="34" t="s">
        <v>61</v>
      </c>
      <c r="R13" s="33">
        <f>IF(V9="","",V9)</f>
      </c>
      <c r="S13" s="35">
        <f>IF(X11="","",X11)</f>
      </c>
      <c r="T13" s="34" t="s">
        <v>61</v>
      </c>
      <c r="U13" s="33">
        <f>IF(V11="","",V11)</f>
      </c>
      <c r="V13" s="225"/>
      <c r="W13" s="226"/>
      <c r="X13" s="227"/>
      <c r="Y13" s="32">
        <v>0</v>
      </c>
      <c r="Z13" s="31" t="s">
        <v>61</v>
      </c>
      <c r="AA13" s="30">
        <v>1</v>
      </c>
      <c r="AB13" s="32"/>
      <c r="AC13" s="31" t="s">
        <v>61</v>
      </c>
      <c r="AD13" s="30"/>
      <c r="AE13" s="271"/>
      <c r="AF13" s="272"/>
      <c r="AG13" s="271"/>
      <c r="AH13" s="272"/>
      <c r="AI13" s="271"/>
      <c r="AJ13" s="272"/>
      <c r="AK13" s="271"/>
      <c r="AL13" s="272"/>
      <c r="AM13" s="275"/>
      <c r="AN13" s="276"/>
      <c r="AO13" s="275"/>
      <c r="AP13" s="276"/>
      <c r="AQ13" s="279"/>
      <c r="AR13" s="280"/>
      <c r="AS13" s="258"/>
      <c r="AT13" s="259"/>
      <c r="AU13" s="267"/>
      <c r="AV13" s="268"/>
    </row>
    <row r="14" spans="4:48" ht="16.5" customHeight="1">
      <c r="D14" s="264" t="str">
        <f>Y1</f>
        <v>白鷹東中</v>
      </c>
      <c r="E14" s="265"/>
      <c r="F14" s="266"/>
      <c r="G14" s="220" t="str">
        <f>IF(G15="","",IF(G15=I15,"△",IF(G15&gt;I15,"○","×")))</f>
        <v>×</v>
      </c>
      <c r="H14" s="220"/>
      <c r="I14" s="220"/>
      <c r="J14" s="219">
        <f>IF(J15="","",IF(J15=L15,"△",IF(J15&gt;L15,"○","×")))</f>
      </c>
      <c r="K14" s="220"/>
      <c r="L14" s="221"/>
      <c r="M14" s="220" t="str">
        <f>IF(M15="","",IF(M15=O15,"△",IF(M15&gt;O15,"○","×")))</f>
        <v>×</v>
      </c>
      <c r="N14" s="220"/>
      <c r="O14" s="221"/>
      <c r="P14" s="219">
        <f>IF(P15="","",IF(P15=R15,"△",IF(P15&gt;R15,"○","×")))</f>
      </c>
      <c r="Q14" s="220"/>
      <c r="R14" s="221"/>
      <c r="S14" s="219">
        <f>IF(S15="","",IF(S15=U15,"△",IF(S15&gt;U15,"○","×")))</f>
      </c>
      <c r="T14" s="220"/>
      <c r="U14" s="221"/>
      <c r="V14" s="219" t="str">
        <f>IF(V15="","",IF(V15=X15,"△",IF(V15&gt;X15,"○","×")))</f>
        <v>○</v>
      </c>
      <c r="W14" s="220"/>
      <c r="X14" s="221"/>
      <c r="Y14" s="222"/>
      <c r="Z14" s="223"/>
      <c r="AA14" s="224"/>
      <c r="AB14" s="219" t="str">
        <f>IF(AB15="","",IF(AB15=AD15,"△",IF(AB15&gt;AD15,"○","×")))</f>
        <v>○</v>
      </c>
      <c r="AC14" s="220"/>
      <c r="AD14" s="221"/>
      <c r="AE14" s="269">
        <f>((COUNTIF(G14:AD15,"○"))*3)+((COUNTIF(G14:AD15,"△"))*1)</f>
        <v>6</v>
      </c>
      <c r="AF14" s="270"/>
      <c r="AG14" s="269">
        <f>COUNTIF(G14:AD15,"○")</f>
        <v>2</v>
      </c>
      <c r="AH14" s="270"/>
      <c r="AI14" s="269">
        <f>COUNTIF(G14:AD15,"×")</f>
        <v>2</v>
      </c>
      <c r="AJ14" s="270"/>
      <c r="AK14" s="269">
        <f>COUNTIF(G14:AD15,"△")</f>
        <v>0</v>
      </c>
      <c r="AL14" s="270"/>
      <c r="AM14" s="273">
        <f>SUM(AB15,G15,V15,S15,P15,M15,J15)</f>
        <v>2</v>
      </c>
      <c r="AN14" s="274"/>
      <c r="AO14" s="273">
        <f>SUM(AD15,I15,X15,U15,R15,O15,L15,)</f>
        <v>14</v>
      </c>
      <c r="AP14" s="274"/>
      <c r="AQ14" s="277">
        <f>AM14-AO14</f>
        <v>-12</v>
      </c>
      <c r="AR14" s="278"/>
      <c r="AS14" s="256">
        <f>AG14/7</f>
        <v>0.2857142857142857</v>
      </c>
      <c r="AT14" s="257"/>
      <c r="AU14" s="267"/>
      <c r="AV14" s="268"/>
    </row>
    <row r="15" spans="4:48" ht="16.5" customHeight="1">
      <c r="D15" s="264"/>
      <c r="E15" s="265"/>
      <c r="F15" s="266"/>
      <c r="G15" s="36">
        <f>IF(AA3="","",AA3)</f>
        <v>0</v>
      </c>
      <c r="H15" s="34" t="s">
        <v>61</v>
      </c>
      <c r="I15" s="36">
        <f>IF(Y3="","",Y3)</f>
        <v>6</v>
      </c>
      <c r="J15" s="35">
        <f>IF(AA5="","",AA5)</f>
      </c>
      <c r="K15" s="34" t="s">
        <v>61</v>
      </c>
      <c r="L15" s="33">
        <f>IF(Y5="","",Y5)</f>
      </c>
      <c r="M15" s="36">
        <f>IF(AA7="","",AA7)</f>
        <v>0</v>
      </c>
      <c r="N15" s="34" t="s">
        <v>61</v>
      </c>
      <c r="O15" s="33">
        <f>IF(Y7="","",Y7)</f>
        <v>8</v>
      </c>
      <c r="P15" s="35">
        <f>IF(AA9="","",AA9)</f>
      </c>
      <c r="Q15" s="34" t="s">
        <v>61</v>
      </c>
      <c r="R15" s="33">
        <f>IF(Y9="","",Y9)</f>
      </c>
      <c r="S15" s="35">
        <f>IF(AA11="","",AA11)</f>
      </c>
      <c r="T15" s="34" t="s">
        <v>61</v>
      </c>
      <c r="U15" s="33">
        <f>IF(Y11="","",Y11)</f>
      </c>
      <c r="V15" s="35">
        <f>IF(AA13="","",AA13)</f>
        <v>1</v>
      </c>
      <c r="W15" s="34" t="s">
        <v>61</v>
      </c>
      <c r="X15" s="33">
        <f>IF(Y13="","",Y13)</f>
        <v>0</v>
      </c>
      <c r="Y15" s="225"/>
      <c r="Z15" s="226"/>
      <c r="AA15" s="227"/>
      <c r="AB15" s="32">
        <v>1</v>
      </c>
      <c r="AC15" s="31" t="s">
        <v>61</v>
      </c>
      <c r="AD15" s="30">
        <v>0</v>
      </c>
      <c r="AE15" s="283"/>
      <c r="AF15" s="284"/>
      <c r="AG15" s="283"/>
      <c r="AH15" s="284"/>
      <c r="AI15" s="283"/>
      <c r="AJ15" s="284"/>
      <c r="AK15" s="283"/>
      <c r="AL15" s="284"/>
      <c r="AM15" s="281"/>
      <c r="AN15" s="282"/>
      <c r="AO15" s="281"/>
      <c r="AP15" s="282"/>
      <c r="AQ15" s="285"/>
      <c r="AR15" s="286"/>
      <c r="AS15" s="258"/>
      <c r="AT15" s="259"/>
      <c r="AU15" s="267"/>
      <c r="AV15" s="268"/>
    </row>
    <row r="16" spans="4:48" ht="16.5" customHeight="1">
      <c r="D16" s="264" t="str">
        <f>AB1</f>
        <v>飯豊中</v>
      </c>
      <c r="E16" s="265"/>
      <c r="F16" s="266"/>
      <c r="G16" s="220">
        <f>IF(G17="","",IF(G17=I17,"△",IF(G17&gt;I17,"○","×")))</f>
      </c>
      <c r="H16" s="220"/>
      <c r="I16" s="221"/>
      <c r="J16" s="219" t="str">
        <f>IF(J17="","",IF(J17=L17,"△",IF(J17&gt;L17,"○","×")))</f>
        <v>×</v>
      </c>
      <c r="K16" s="220"/>
      <c r="L16" s="221"/>
      <c r="M16" s="219">
        <f>IF(M17="","",IF(M17=O17,"△",IF(M17&gt;O17,"○","×")))</f>
      </c>
      <c r="N16" s="220"/>
      <c r="O16" s="221"/>
      <c r="P16" s="219" t="str">
        <f>IF(P17="","",IF(P17=R17,"△",IF(P17&gt;R17,"○","×")))</f>
        <v>×</v>
      </c>
      <c r="Q16" s="220"/>
      <c r="R16" s="221"/>
      <c r="S16" s="219" t="str">
        <f>IF(S17="","",IF(S17=U17,"△",IF(S17&gt;U17,"○","×")))</f>
        <v>×</v>
      </c>
      <c r="T16" s="220"/>
      <c r="U16" s="221"/>
      <c r="V16" s="219">
        <f>IF(V17="","",IF(V17=X17,"△",IF(V17&gt;X17,"○","×")))</f>
      </c>
      <c r="W16" s="220"/>
      <c r="X16" s="221"/>
      <c r="Y16" s="219" t="str">
        <f>IF(Y17="","",IF(Y17=AA17,"△",IF(Y17&gt;AA17,"○","×")))</f>
        <v>×</v>
      </c>
      <c r="Z16" s="220"/>
      <c r="AA16" s="221"/>
      <c r="AB16" s="222"/>
      <c r="AC16" s="223"/>
      <c r="AD16" s="224"/>
      <c r="AE16" s="269">
        <f>((COUNTIF(G16:AD17,"○"))*3)+((COUNTIF(G16:AD17,"△"))*1)</f>
        <v>0</v>
      </c>
      <c r="AF16" s="270"/>
      <c r="AG16" s="269">
        <f>COUNTIF(G16:AD17,"○")</f>
        <v>0</v>
      </c>
      <c r="AH16" s="270"/>
      <c r="AI16" s="269">
        <f>COUNTIF(G16:AD17,"×")</f>
        <v>4</v>
      </c>
      <c r="AJ16" s="270"/>
      <c r="AK16" s="269">
        <f>COUNTIF(G16:AD17,"△")</f>
        <v>0</v>
      </c>
      <c r="AL16" s="270"/>
      <c r="AM16" s="273">
        <f>SUM(G17,Y17,V17,S17,P17,M17,J17,)</f>
        <v>2</v>
      </c>
      <c r="AN16" s="274"/>
      <c r="AO16" s="273">
        <f>SUM(I17,AA17,X17,U17,R17,O17,L17,)</f>
        <v>17</v>
      </c>
      <c r="AP16" s="274"/>
      <c r="AQ16" s="277">
        <f>AM16-AO16</f>
        <v>-15</v>
      </c>
      <c r="AR16" s="278"/>
      <c r="AS16" s="256">
        <f>AG16/7</f>
        <v>0</v>
      </c>
      <c r="AT16" s="257"/>
      <c r="AU16" s="267"/>
      <c r="AV16" s="268"/>
    </row>
    <row r="17" spans="4:48" ht="16.5" customHeight="1">
      <c r="D17" s="264"/>
      <c r="E17" s="265"/>
      <c r="F17" s="266"/>
      <c r="G17" s="25">
        <f>IF(AD3="","",AD3)</f>
      </c>
      <c r="H17" s="24" t="s">
        <v>61</v>
      </c>
      <c r="I17" s="23">
        <f>IF(AB3="","",AB3)</f>
      </c>
      <c r="J17" s="29">
        <f>IF(AD5="","",AD5)</f>
        <v>0</v>
      </c>
      <c r="K17" s="24" t="s">
        <v>61</v>
      </c>
      <c r="L17" s="23">
        <f>IF(AB5="","",AB5)</f>
        <v>1</v>
      </c>
      <c r="M17" s="29">
        <f>IF(AD7="","",AD7)</f>
      </c>
      <c r="N17" s="24" t="s">
        <v>61</v>
      </c>
      <c r="O17" s="23">
        <f>IF(AB7="","",AB7)</f>
      </c>
      <c r="P17" s="29">
        <f>IF(AD9="","",AD9)</f>
        <v>0</v>
      </c>
      <c r="Q17" s="24" t="s">
        <v>61</v>
      </c>
      <c r="R17" s="23">
        <f>IF(AB9="","",AB9)</f>
        <v>10</v>
      </c>
      <c r="S17" s="29">
        <f>IF(AD11="","",AD11)</f>
        <v>2</v>
      </c>
      <c r="T17" s="24" t="s">
        <v>61</v>
      </c>
      <c r="U17" s="23">
        <f>IF(AB11="","",AB11)</f>
        <v>5</v>
      </c>
      <c r="V17" s="29">
        <f>IF(AD13="","",AD13)</f>
      </c>
      <c r="W17" s="24" t="s">
        <v>61</v>
      </c>
      <c r="X17" s="23">
        <f>IF(AB13="","",AB13)</f>
      </c>
      <c r="Y17" s="29">
        <f>IF(AD15="","",AD15)</f>
        <v>0</v>
      </c>
      <c r="Z17" s="24" t="s">
        <v>61</v>
      </c>
      <c r="AA17" s="23">
        <f>IF(AB15="","",AB15)</f>
        <v>1</v>
      </c>
      <c r="AB17" s="225"/>
      <c r="AC17" s="226"/>
      <c r="AD17" s="227"/>
      <c r="AE17" s="283"/>
      <c r="AF17" s="284"/>
      <c r="AG17" s="283"/>
      <c r="AH17" s="284"/>
      <c r="AI17" s="283"/>
      <c r="AJ17" s="284"/>
      <c r="AK17" s="283"/>
      <c r="AL17" s="284"/>
      <c r="AM17" s="281"/>
      <c r="AN17" s="282"/>
      <c r="AO17" s="281"/>
      <c r="AP17" s="282"/>
      <c r="AQ17" s="285"/>
      <c r="AR17" s="286"/>
      <c r="AS17" s="258"/>
      <c r="AT17" s="259"/>
      <c r="AU17" s="267"/>
      <c r="AV17" s="268"/>
    </row>
    <row r="19" spans="1:48" s="37" customFormat="1" ht="21.75" customHeight="1">
      <c r="A19" s="261" t="s">
        <v>62</v>
      </c>
      <c r="B19" s="262"/>
      <c r="C19" s="263"/>
      <c r="D19" s="263" t="s">
        <v>63</v>
      </c>
      <c r="E19" s="287"/>
      <c r="F19" s="287"/>
      <c r="G19" s="244" t="s">
        <v>64</v>
      </c>
      <c r="H19" s="245"/>
      <c r="I19" s="246"/>
      <c r="J19" s="244" t="s">
        <v>65</v>
      </c>
      <c r="K19" s="245"/>
      <c r="L19" s="246"/>
      <c r="M19" s="244" t="s">
        <v>66</v>
      </c>
      <c r="N19" s="245"/>
      <c r="O19" s="246"/>
      <c r="P19" s="250" t="s">
        <v>67</v>
      </c>
      <c r="Q19" s="251"/>
      <c r="R19" s="252"/>
      <c r="S19" s="244" t="s">
        <v>68</v>
      </c>
      <c r="T19" s="245"/>
      <c r="U19" s="246"/>
      <c r="V19" s="244" t="s">
        <v>69</v>
      </c>
      <c r="W19" s="245"/>
      <c r="X19" s="246"/>
      <c r="Y19" s="244" t="s">
        <v>70</v>
      </c>
      <c r="Z19" s="245"/>
      <c r="AA19" s="246"/>
      <c r="AB19" s="253" t="s">
        <v>71</v>
      </c>
      <c r="AC19" s="254"/>
      <c r="AD19" s="255"/>
      <c r="AE19" s="234" t="s">
        <v>1</v>
      </c>
      <c r="AF19" s="235"/>
      <c r="AG19" s="234" t="s">
        <v>49</v>
      </c>
      <c r="AH19" s="235"/>
      <c r="AI19" s="234" t="s">
        <v>50</v>
      </c>
      <c r="AJ19" s="235"/>
      <c r="AK19" s="234" t="s">
        <v>51</v>
      </c>
      <c r="AL19" s="235"/>
      <c r="AM19" s="234" t="s">
        <v>2</v>
      </c>
      <c r="AN19" s="235"/>
      <c r="AO19" s="234" t="s">
        <v>3</v>
      </c>
      <c r="AP19" s="235"/>
      <c r="AQ19" s="234" t="s">
        <v>52</v>
      </c>
      <c r="AR19" s="235"/>
      <c r="AS19" s="247" t="s">
        <v>5</v>
      </c>
      <c r="AT19" s="248"/>
      <c r="AU19" s="249" t="s">
        <v>4</v>
      </c>
      <c r="AV19" s="235"/>
    </row>
    <row r="20" spans="1:48" ht="16.5" customHeight="1">
      <c r="A20" s="264" t="str">
        <f>D19</f>
        <v>米沢７中</v>
      </c>
      <c r="B20" s="265"/>
      <c r="C20" s="266"/>
      <c r="D20" s="223"/>
      <c r="E20" s="223"/>
      <c r="F20" s="223"/>
      <c r="G20" s="219" t="str">
        <f>IF(G21="","",IF(G21=I21,"△",IF(G21&gt;I21,"○","×")))</f>
        <v>○</v>
      </c>
      <c r="H20" s="220"/>
      <c r="I20" s="221"/>
      <c r="J20" s="219" t="str">
        <f>IF(J21="","",IF(J21=L21,"△",IF(J21&gt;L21,"○","×")))</f>
        <v>○</v>
      </c>
      <c r="K20" s="220"/>
      <c r="L20" s="221"/>
      <c r="M20" s="219">
        <f>IF(M21="","",IF(M21=O21,"△",IF(M21&gt;O21,"○","×")))</f>
      </c>
      <c r="N20" s="220"/>
      <c r="O20" s="221"/>
      <c r="P20" s="219">
        <f>IF(P21="","",IF(P21=R21,"△",IF(P21&gt;R21,"○","×")))</f>
      </c>
      <c r="Q20" s="220"/>
      <c r="R20" s="221"/>
      <c r="S20" s="219">
        <f>IF(S21="","",IF(S21=U21,"△",IF(S21&gt;U21,"○","×")))</f>
      </c>
      <c r="T20" s="220"/>
      <c r="U20" s="221"/>
      <c r="V20" s="219" t="str">
        <f>IF(V21="","",IF(V21=X21,"△",IF(V21&gt;X21,"○","×")))</f>
        <v>×</v>
      </c>
      <c r="W20" s="220"/>
      <c r="X20" s="221"/>
      <c r="Y20" s="219">
        <f>IF(Y21="","",IF(Y21=AA21,"△",IF(Y21&gt;AA21,"○","×")))</f>
      </c>
      <c r="Z20" s="220"/>
      <c r="AA20" s="221"/>
      <c r="AB20" s="219" t="str">
        <f>IF(AB21="","",IF(AB21=AD21,"△",IF(AB21&gt;AD21,"○","×")))</f>
        <v>○</v>
      </c>
      <c r="AC20" s="220"/>
      <c r="AD20" s="221"/>
      <c r="AE20" s="269">
        <f>((COUNTIF(D20:AD21,"○"))*3)+((COUNTIF(D20:AD21,"△"))*1)</f>
        <v>9</v>
      </c>
      <c r="AF20" s="270"/>
      <c r="AG20" s="269">
        <f>COUNTIF(D20:AD21,"○")</f>
        <v>3</v>
      </c>
      <c r="AH20" s="270"/>
      <c r="AI20" s="269">
        <f>COUNTIF(D20:AD21,"×")</f>
        <v>1</v>
      </c>
      <c r="AJ20" s="270"/>
      <c r="AK20" s="269">
        <f>COUNTIF(D20:AD21,"△")</f>
        <v>0</v>
      </c>
      <c r="AL20" s="270"/>
      <c r="AM20" s="273">
        <f>SUM(Y21,V21,S21,P21,M21,J21,G21,AB21)</f>
        <v>14</v>
      </c>
      <c r="AN20" s="274"/>
      <c r="AO20" s="273">
        <f>SUM(AA21,X21,U21,R21,O21,L21,I21,AD21)</f>
        <v>7</v>
      </c>
      <c r="AP20" s="274"/>
      <c r="AQ20" s="277">
        <f>AM20-AO20</f>
        <v>7</v>
      </c>
      <c r="AR20" s="278"/>
      <c r="AS20" s="260">
        <f>AG20/8</f>
        <v>0.375</v>
      </c>
      <c r="AT20" s="257"/>
      <c r="AU20" s="267"/>
      <c r="AV20" s="268"/>
    </row>
    <row r="21" spans="1:48" ht="16.5" customHeight="1">
      <c r="A21" s="264"/>
      <c r="B21" s="265"/>
      <c r="C21" s="266"/>
      <c r="D21" s="236"/>
      <c r="E21" s="236"/>
      <c r="F21" s="236"/>
      <c r="G21" s="32">
        <v>5</v>
      </c>
      <c r="H21" s="31" t="s">
        <v>61</v>
      </c>
      <c r="I21" s="30">
        <v>2</v>
      </c>
      <c r="J21" s="32">
        <v>7</v>
      </c>
      <c r="K21" s="31" t="s">
        <v>61</v>
      </c>
      <c r="L21" s="30">
        <v>2</v>
      </c>
      <c r="M21" s="32"/>
      <c r="N21" s="31" t="s">
        <v>61</v>
      </c>
      <c r="O21" s="30"/>
      <c r="P21" s="32"/>
      <c r="Q21" s="31" t="s">
        <v>61</v>
      </c>
      <c r="R21" s="30"/>
      <c r="S21" s="32"/>
      <c r="T21" s="31" t="s">
        <v>61</v>
      </c>
      <c r="U21" s="30"/>
      <c r="V21" s="32">
        <v>0</v>
      </c>
      <c r="W21" s="31" t="s">
        <v>61</v>
      </c>
      <c r="X21" s="30">
        <v>2</v>
      </c>
      <c r="Y21" s="32"/>
      <c r="Z21" s="31" t="s">
        <v>61</v>
      </c>
      <c r="AA21" s="30"/>
      <c r="AB21" s="32">
        <v>2</v>
      </c>
      <c r="AC21" s="31" t="s">
        <v>61</v>
      </c>
      <c r="AD21" s="30">
        <v>1</v>
      </c>
      <c r="AE21" s="271"/>
      <c r="AF21" s="272"/>
      <c r="AG21" s="271"/>
      <c r="AH21" s="272"/>
      <c r="AI21" s="271"/>
      <c r="AJ21" s="272"/>
      <c r="AK21" s="271"/>
      <c r="AL21" s="272"/>
      <c r="AM21" s="275"/>
      <c r="AN21" s="276"/>
      <c r="AO21" s="275"/>
      <c r="AP21" s="276"/>
      <c r="AQ21" s="279"/>
      <c r="AR21" s="280"/>
      <c r="AS21" s="258"/>
      <c r="AT21" s="259"/>
      <c r="AU21" s="267"/>
      <c r="AV21" s="268"/>
    </row>
    <row r="22" spans="1:48" ht="16.5" customHeight="1">
      <c r="A22" s="264" t="str">
        <f>G19</f>
        <v>米沢６中</v>
      </c>
      <c r="B22" s="265"/>
      <c r="C22" s="266"/>
      <c r="D22" s="220" t="str">
        <f>IF(D23="","",IF(D23=F23,"△",IF(D23&gt;F23,"○","×")))</f>
        <v>×</v>
      </c>
      <c r="E22" s="220"/>
      <c r="F22" s="221"/>
      <c r="G22" s="238"/>
      <c r="H22" s="239"/>
      <c r="I22" s="240"/>
      <c r="J22" s="219" t="str">
        <f>IF(J23="","",IF(J23=L23,"△",IF(J23&gt;L23,"○","×")))</f>
        <v>○</v>
      </c>
      <c r="K22" s="220"/>
      <c r="L22" s="221"/>
      <c r="M22" s="219" t="str">
        <f>IF(M23="","",IF(M23=O23,"△",IF(M23&gt;O23,"○","×")))</f>
        <v>○</v>
      </c>
      <c r="N22" s="220"/>
      <c r="O22" s="221"/>
      <c r="P22" s="219">
        <f>IF(P23="","",IF(P23=R23,"△",IF(P23&gt;R23,"○","×")))</f>
      </c>
      <c r="Q22" s="220"/>
      <c r="R22" s="221"/>
      <c r="S22" s="219" t="str">
        <f>IF(S23="","",IF(S23=U23,"△",IF(S23&gt;U23,"○","×")))</f>
        <v>×</v>
      </c>
      <c r="T22" s="220"/>
      <c r="U22" s="221"/>
      <c r="V22" s="219">
        <f>IF(V23="","",IF(V23=X23,"△",IF(V23&gt;X23,"○","×")))</f>
      </c>
      <c r="W22" s="220"/>
      <c r="X22" s="221"/>
      <c r="Y22" s="219">
        <f>IF(Y23="","",IF(Y23=AA23,"△",IF(Y23&gt;AA23,"○","×")))</f>
      </c>
      <c r="Z22" s="220"/>
      <c r="AA22" s="221"/>
      <c r="AB22" s="219">
        <f>IF(AB23="","",IF(AB23=AD23,"△",IF(AB23&gt;AD23,"○","×")))</f>
      </c>
      <c r="AC22" s="220"/>
      <c r="AD22" s="221"/>
      <c r="AE22" s="269">
        <f>((COUNTIF(D22:AD23,"○"))*3)+((COUNTIF(D22:AD23,"△"))*1)</f>
        <v>6</v>
      </c>
      <c r="AF22" s="270"/>
      <c r="AG22" s="269">
        <f>COUNTIF(D22:AD23,"○")</f>
        <v>2</v>
      </c>
      <c r="AH22" s="270"/>
      <c r="AI22" s="269">
        <f>COUNTIF(D22:AD23,"×")</f>
        <v>2</v>
      </c>
      <c r="AJ22" s="270"/>
      <c r="AK22" s="269">
        <f>COUNTIF(D22:AD23,"△")</f>
        <v>0</v>
      </c>
      <c r="AL22" s="270"/>
      <c r="AM22" s="273">
        <f>SUM(Y23,V23,S23,P23,M23,J23,D23,AB23)</f>
        <v>13</v>
      </c>
      <c r="AN22" s="274"/>
      <c r="AO22" s="273">
        <f>SUM(AA23,X23,U23,R23,O23,L23,F23,AD23)</f>
        <v>10</v>
      </c>
      <c r="AP22" s="274"/>
      <c r="AQ22" s="277">
        <f>AM22-AO22</f>
        <v>3</v>
      </c>
      <c r="AR22" s="278"/>
      <c r="AS22" s="256">
        <f>AG22/8</f>
        <v>0.25</v>
      </c>
      <c r="AT22" s="257"/>
      <c r="AU22" s="267"/>
      <c r="AV22" s="268"/>
    </row>
    <row r="23" spans="1:48" ht="16.5" customHeight="1">
      <c r="A23" s="264"/>
      <c r="B23" s="265"/>
      <c r="C23" s="266"/>
      <c r="D23" s="36">
        <f>IF(I21="","",I21)</f>
        <v>2</v>
      </c>
      <c r="E23" s="34" t="s">
        <v>61</v>
      </c>
      <c r="F23" s="33">
        <f>IF(G21="","",G21)</f>
        <v>5</v>
      </c>
      <c r="G23" s="241"/>
      <c r="H23" s="242"/>
      <c r="I23" s="243"/>
      <c r="J23" s="32">
        <v>3</v>
      </c>
      <c r="K23" s="31" t="s">
        <v>61</v>
      </c>
      <c r="L23" s="30">
        <v>1</v>
      </c>
      <c r="M23" s="32">
        <v>7</v>
      </c>
      <c r="N23" s="31" t="s">
        <v>61</v>
      </c>
      <c r="O23" s="30">
        <v>0</v>
      </c>
      <c r="P23" s="32"/>
      <c r="Q23" s="31" t="s">
        <v>61</v>
      </c>
      <c r="R23" s="30"/>
      <c r="S23" s="32">
        <v>1</v>
      </c>
      <c r="T23" s="31" t="s">
        <v>61</v>
      </c>
      <c r="U23" s="30">
        <v>4</v>
      </c>
      <c r="V23" s="32"/>
      <c r="W23" s="31" t="s">
        <v>61</v>
      </c>
      <c r="X23" s="30"/>
      <c r="Y23" s="32"/>
      <c r="Z23" s="31" t="s">
        <v>61</v>
      </c>
      <c r="AA23" s="30"/>
      <c r="AB23" s="32"/>
      <c r="AC23" s="31" t="s">
        <v>61</v>
      </c>
      <c r="AD23" s="30"/>
      <c r="AE23" s="271"/>
      <c r="AF23" s="272"/>
      <c r="AG23" s="271"/>
      <c r="AH23" s="272"/>
      <c r="AI23" s="271"/>
      <c r="AJ23" s="272"/>
      <c r="AK23" s="271"/>
      <c r="AL23" s="272"/>
      <c r="AM23" s="275"/>
      <c r="AN23" s="276"/>
      <c r="AO23" s="275"/>
      <c r="AP23" s="276"/>
      <c r="AQ23" s="279"/>
      <c r="AR23" s="280"/>
      <c r="AS23" s="258"/>
      <c r="AT23" s="259"/>
      <c r="AU23" s="267"/>
      <c r="AV23" s="268"/>
    </row>
    <row r="24" spans="1:48" ht="16.5" customHeight="1">
      <c r="A24" s="291" t="str">
        <f>J19</f>
        <v>米沢４中</v>
      </c>
      <c r="B24" s="292"/>
      <c r="C24" s="293"/>
      <c r="D24" s="220" t="str">
        <f>IF(D25="","",IF(D25=F25,"△",IF(D25&gt;F25,"○","×")))</f>
        <v>×</v>
      </c>
      <c r="E24" s="220"/>
      <c r="F24" s="220"/>
      <c r="G24" s="219" t="str">
        <f>IF(G25="","",IF(G25=I25,"△",IF(G25&gt;I25,"○","×")))</f>
        <v>×</v>
      </c>
      <c r="H24" s="220"/>
      <c r="I24" s="221"/>
      <c r="J24" s="223"/>
      <c r="K24" s="223"/>
      <c r="L24" s="224"/>
      <c r="M24" s="219" t="str">
        <f>IF(M25="","",IF(M25=O25,"△",IF(M25&gt;O25,"○","×")))</f>
        <v>○</v>
      </c>
      <c r="N24" s="220"/>
      <c r="O24" s="221"/>
      <c r="P24" s="219" t="str">
        <f>IF(P25="","",IF(P25=R25,"△",IF(P25&gt;R25,"○","×")))</f>
        <v>×</v>
      </c>
      <c r="Q24" s="220"/>
      <c r="R24" s="221"/>
      <c r="S24" s="219" t="str">
        <f>IF(S25="","",IF(S25=U25,"△",IF(S25&gt;U25,"○","×")))</f>
        <v>×</v>
      </c>
      <c r="T24" s="220"/>
      <c r="U24" s="221"/>
      <c r="V24" s="219">
        <f>IF(V25="","",IF(V25=X25,"△",IF(V25&gt;X25,"○","×")))</f>
      </c>
      <c r="W24" s="220"/>
      <c r="X24" s="221"/>
      <c r="Y24" s="219">
        <f>IF(Y25="","",IF(Y25=AA25,"△",IF(Y25&gt;AA25,"○","×")))</f>
      </c>
      <c r="Z24" s="220"/>
      <c r="AA24" s="221"/>
      <c r="AB24" s="219" t="str">
        <f>IF(AB25="","",IF(AB25=AD25,"△",IF(AB25&gt;AD25,"○","×")))</f>
        <v>×</v>
      </c>
      <c r="AC24" s="220"/>
      <c r="AD24" s="221"/>
      <c r="AE24" s="269">
        <f>((COUNTIF(D24:AD25,"○"))*3)+((COUNTIF(D24:AD25,"△"))*1)</f>
        <v>3</v>
      </c>
      <c r="AF24" s="270"/>
      <c r="AG24" s="269">
        <f>COUNTIF(D24:AD25,"○")</f>
        <v>1</v>
      </c>
      <c r="AH24" s="270"/>
      <c r="AI24" s="269">
        <f>COUNTIF(D24:AD25,"×")</f>
        <v>5</v>
      </c>
      <c r="AJ24" s="270"/>
      <c r="AK24" s="269">
        <f>COUNTIF(D24:AD25,"△")</f>
        <v>0</v>
      </c>
      <c r="AL24" s="270"/>
      <c r="AM24" s="273">
        <f>SUM(Y25,V25,S25,P25,M25,D25,G25,AB25)</f>
        <v>9</v>
      </c>
      <c r="AN24" s="274"/>
      <c r="AO24" s="273">
        <f>SUM(AA25,X25,U25,R25,O25,F25,I25,AD25)</f>
        <v>17</v>
      </c>
      <c r="AP24" s="274"/>
      <c r="AQ24" s="277">
        <f>AM24-AO24</f>
        <v>-8</v>
      </c>
      <c r="AR24" s="278"/>
      <c r="AS24" s="256">
        <f>AG24/8</f>
        <v>0.125</v>
      </c>
      <c r="AT24" s="257"/>
      <c r="AU24" s="267"/>
      <c r="AV24" s="268"/>
    </row>
    <row r="25" spans="1:48" ht="16.5" customHeight="1">
      <c r="A25" s="291"/>
      <c r="B25" s="292"/>
      <c r="C25" s="293"/>
      <c r="D25" s="36">
        <f>IF(L21="","",L21)</f>
        <v>2</v>
      </c>
      <c r="E25" s="34" t="s">
        <v>61</v>
      </c>
      <c r="F25" s="36">
        <f>IF(J21="","",J21)</f>
        <v>7</v>
      </c>
      <c r="G25" s="35">
        <f>IF(L23="","",L23)</f>
        <v>1</v>
      </c>
      <c r="H25" s="34" t="s">
        <v>61</v>
      </c>
      <c r="I25" s="33">
        <f>IF(J23="","",J23)</f>
        <v>3</v>
      </c>
      <c r="J25" s="236"/>
      <c r="K25" s="236"/>
      <c r="L25" s="237"/>
      <c r="M25" s="32">
        <v>5</v>
      </c>
      <c r="N25" s="31" t="s">
        <v>61</v>
      </c>
      <c r="O25" s="30">
        <v>0</v>
      </c>
      <c r="P25" s="32">
        <v>0</v>
      </c>
      <c r="Q25" s="31" t="s">
        <v>61</v>
      </c>
      <c r="R25" s="30">
        <v>2</v>
      </c>
      <c r="S25" s="32">
        <v>1</v>
      </c>
      <c r="T25" s="31" t="s">
        <v>61</v>
      </c>
      <c r="U25" s="30">
        <v>2</v>
      </c>
      <c r="V25" s="32"/>
      <c r="W25" s="31" t="s">
        <v>61</v>
      </c>
      <c r="X25" s="30"/>
      <c r="Y25" s="32"/>
      <c r="Z25" s="31" t="s">
        <v>61</v>
      </c>
      <c r="AA25" s="30"/>
      <c r="AB25" s="32">
        <v>0</v>
      </c>
      <c r="AC25" s="31" t="s">
        <v>61</v>
      </c>
      <c r="AD25" s="30">
        <v>3</v>
      </c>
      <c r="AE25" s="271"/>
      <c r="AF25" s="272"/>
      <c r="AG25" s="271"/>
      <c r="AH25" s="272"/>
      <c r="AI25" s="271"/>
      <c r="AJ25" s="272"/>
      <c r="AK25" s="271"/>
      <c r="AL25" s="272"/>
      <c r="AM25" s="275"/>
      <c r="AN25" s="276"/>
      <c r="AO25" s="275"/>
      <c r="AP25" s="276"/>
      <c r="AQ25" s="279"/>
      <c r="AR25" s="280"/>
      <c r="AS25" s="258"/>
      <c r="AT25" s="259"/>
      <c r="AU25" s="267"/>
      <c r="AV25" s="268"/>
    </row>
    <row r="26" spans="1:48" ht="16.5" customHeight="1">
      <c r="A26" s="291" t="str">
        <f>M19</f>
        <v>高畠４中</v>
      </c>
      <c r="B26" s="292"/>
      <c r="C26" s="293"/>
      <c r="D26" s="220">
        <f>IF(D27="","",IF(D27=F27,"△",IF(D27&gt;F27,"○","×")))</f>
      </c>
      <c r="E26" s="220"/>
      <c r="F26" s="220"/>
      <c r="G26" s="219" t="str">
        <f>IF(G27="","",IF(G27=I27,"△",IF(G27&gt;I27,"○","×")))</f>
        <v>×</v>
      </c>
      <c r="H26" s="220"/>
      <c r="I26" s="221"/>
      <c r="J26" s="220" t="str">
        <f>IF(J27="","",IF(J27=L27,"△",IF(J27&gt;L27,"○","×")))</f>
        <v>×</v>
      </c>
      <c r="K26" s="220"/>
      <c r="L26" s="221"/>
      <c r="M26" s="223"/>
      <c r="N26" s="223"/>
      <c r="O26" s="223"/>
      <c r="P26" s="219" t="str">
        <f>IF(P27="","",IF(P27=R27,"△",IF(P27&gt;R27,"○","×")))</f>
        <v>×</v>
      </c>
      <c r="Q26" s="220"/>
      <c r="R26" s="221"/>
      <c r="S26" s="219">
        <f>IF(S27="","",IF(S27=U27,"△",IF(S27&gt;U27,"○","×")))</f>
      </c>
      <c r="T26" s="220"/>
      <c r="U26" s="221"/>
      <c r="V26" s="219">
        <f>IF(V27="","",IF(V27=X27,"△",IF(V27&gt;X27,"○","×")))</f>
      </c>
      <c r="W26" s="220"/>
      <c r="X26" s="221"/>
      <c r="Y26" s="219" t="str">
        <f>IF(Y27="","",IF(Y27=AA27,"△",IF(Y27&gt;AA27,"○","×")))</f>
        <v>×</v>
      </c>
      <c r="Z26" s="220"/>
      <c r="AA26" s="221"/>
      <c r="AB26" s="219" t="str">
        <f>IF(AB27="","",IF(AB27=AD27,"△",IF(AB27&gt;AD27,"○","×")))</f>
        <v>×</v>
      </c>
      <c r="AC26" s="220"/>
      <c r="AD26" s="221"/>
      <c r="AE26" s="269">
        <f>((COUNTIF(D26:AD27,"○"))*3)+((COUNTIF(D26:AD27,"△"))*1)</f>
        <v>0</v>
      </c>
      <c r="AF26" s="270"/>
      <c r="AG26" s="269">
        <f>COUNTIF(D26:AD27,"○")</f>
        <v>0</v>
      </c>
      <c r="AH26" s="270"/>
      <c r="AI26" s="269">
        <f>COUNTIF(D26:AD27,"×")</f>
        <v>5</v>
      </c>
      <c r="AJ26" s="270"/>
      <c r="AK26" s="269">
        <f>COUNTIF(D26:AD27,"△")</f>
        <v>0</v>
      </c>
      <c r="AL26" s="270"/>
      <c r="AM26" s="273">
        <f>SUM(Y27,V27,S27,P27,D27,J27,G27,AB27)</f>
        <v>0</v>
      </c>
      <c r="AN26" s="274"/>
      <c r="AO26" s="273">
        <f>SUM(AA27,X27,U27,R27,F27,L27,I27,AD27)</f>
        <v>32</v>
      </c>
      <c r="AP26" s="274"/>
      <c r="AQ26" s="277">
        <f>AM26-AO26</f>
        <v>-32</v>
      </c>
      <c r="AR26" s="278"/>
      <c r="AS26" s="256">
        <f>AG26/8</f>
        <v>0</v>
      </c>
      <c r="AT26" s="257"/>
      <c r="AU26" s="267"/>
      <c r="AV26" s="268"/>
    </row>
    <row r="27" spans="1:48" ht="16.5" customHeight="1">
      <c r="A27" s="291"/>
      <c r="B27" s="292"/>
      <c r="C27" s="293"/>
      <c r="D27" s="36">
        <f>IF(O21="","",O21)</f>
      </c>
      <c r="E27" s="34" t="s">
        <v>61</v>
      </c>
      <c r="F27" s="36">
        <f>IF(M21="","",M21)</f>
      </c>
      <c r="G27" s="35">
        <f>IF(O23="","",O23)</f>
        <v>0</v>
      </c>
      <c r="H27" s="34" t="s">
        <v>61</v>
      </c>
      <c r="I27" s="33">
        <f>IF(M23="","",M23)</f>
        <v>7</v>
      </c>
      <c r="J27" s="36">
        <f>IF(O25="","",O25)</f>
        <v>0</v>
      </c>
      <c r="K27" s="34" t="s">
        <v>61</v>
      </c>
      <c r="L27" s="33">
        <f>IF(M25="","",M25)</f>
        <v>5</v>
      </c>
      <c r="M27" s="236"/>
      <c r="N27" s="236"/>
      <c r="O27" s="236"/>
      <c r="P27" s="32">
        <v>0</v>
      </c>
      <c r="Q27" s="31" t="s">
        <v>61</v>
      </c>
      <c r="R27" s="30">
        <v>11</v>
      </c>
      <c r="S27" s="32"/>
      <c r="T27" s="31" t="s">
        <v>61</v>
      </c>
      <c r="U27" s="30"/>
      <c r="V27" s="32"/>
      <c r="W27" s="31" t="s">
        <v>61</v>
      </c>
      <c r="X27" s="30"/>
      <c r="Y27" s="32">
        <v>0</v>
      </c>
      <c r="Z27" s="31" t="s">
        <v>61</v>
      </c>
      <c r="AA27" s="30">
        <v>1</v>
      </c>
      <c r="AB27" s="32">
        <v>0</v>
      </c>
      <c r="AC27" s="31" t="s">
        <v>61</v>
      </c>
      <c r="AD27" s="30">
        <v>8</v>
      </c>
      <c r="AE27" s="271"/>
      <c r="AF27" s="272"/>
      <c r="AG27" s="271"/>
      <c r="AH27" s="272"/>
      <c r="AI27" s="271"/>
      <c r="AJ27" s="272"/>
      <c r="AK27" s="271"/>
      <c r="AL27" s="272"/>
      <c r="AM27" s="275"/>
      <c r="AN27" s="276"/>
      <c r="AO27" s="275"/>
      <c r="AP27" s="276"/>
      <c r="AQ27" s="279"/>
      <c r="AR27" s="280"/>
      <c r="AS27" s="258"/>
      <c r="AT27" s="259"/>
      <c r="AU27" s="267"/>
      <c r="AV27" s="268"/>
    </row>
    <row r="28" spans="1:48" ht="16.5" customHeight="1">
      <c r="A28" s="288" t="str">
        <f>P19</f>
        <v>アヴァンサール</v>
      </c>
      <c r="B28" s="289"/>
      <c r="C28" s="290"/>
      <c r="D28" s="220">
        <f>IF(D29="","",IF(D29=F29,"△",IF(D29&gt;F29,"○","×")))</f>
      </c>
      <c r="E28" s="220"/>
      <c r="F28" s="220"/>
      <c r="G28" s="219">
        <f>IF(G29="","",IF(G29=I29,"△",IF(G29&gt;I29,"○","×")))</f>
      </c>
      <c r="H28" s="220"/>
      <c r="I28" s="221"/>
      <c r="J28" s="220" t="str">
        <f>IF(J29="","",IF(J29=L29,"△",IF(J29&gt;L29,"○","×")))</f>
        <v>○</v>
      </c>
      <c r="K28" s="220"/>
      <c r="L28" s="221"/>
      <c r="M28" s="219" t="str">
        <f>IF(M29="","",IF(M29=O29,"△",IF(M29&gt;O29,"○","×")))</f>
        <v>○</v>
      </c>
      <c r="N28" s="220"/>
      <c r="O28" s="221"/>
      <c r="P28" s="223"/>
      <c r="Q28" s="223"/>
      <c r="R28" s="223"/>
      <c r="S28" s="219">
        <f>IF(S29="","",IF(S29=U29,"△",IF(S29&gt;U29,"○","×")))</f>
      </c>
      <c r="T28" s="220"/>
      <c r="U28" s="221"/>
      <c r="V28" s="219">
        <f>IF(V29="","",IF(V29=X29,"△",IF(V29&gt;X29,"○","×")))</f>
      </c>
      <c r="W28" s="220"/>
      <c r="X28" s="221"/>
      <c r="Y28" s="219" t="str">
        <f>IF(Y29="","",IF(Y29=AA29,"△",IF(Y29&gt;AA29,"○","×")))</f>
        <v>○</v>
      </c>
      <c r="Z28" s="220"/>
      <c r="AA28" s="221"/>
      <c r="AB28" s="219" t="str">
        <f>IF(AB29="","",IF(AB29=AD29,"△",IF(AB29&gt;AD29,"○","×")))</f>
        <v>×</v>
      </c>
      <c r="AC28" s="220"/>
      <c r="AD28" s="221"/>
      <c r="AE28" s="269">
        <f>((COUNTIF(D28:AD29,"○"))*3)+((COUNTIF(D28:AD29,"△"))*1)</f>
        <v>9</v>
      </c>
      <c r="AF28" s="270"/>
      <c r="AG28" s="269">
        <f>COUNTIF(D28:AD29,"○")</f>
        <v>3</v>
      </c>
      <c r="AH28" s="270"/>
      <c r="AI28" s="269">
        <f>COUNTIF(D28:AD29,"×")</f>
        <v>1</v>
      </c>
      <c r="AJ28" s="270"/>
      <c r="AK28" s="269">
        <f>COUNTIF(D28:AD29,"△")</f>
        <v>0</v>
      </c>
      <c r="AL28" s="270"/>
      <c r="AM28" s="273">
        <f>SUM(Y29,V29,S29,D29,M29,J29,G29,AB29)</f>
        <v>14</v>
      </c>
      <c r="AN28" s="274"/>
      <c r="AO28" s="273">
        <f>SUM(AA29,X29,U29,F29,O29,L29,I29,AD29)</f>
        <v>3</v>
      </c>
      <c r="AP28" s="274"/>
      <c r="AQ28" s="277">
        <f>AM28-AO28</f>
        <v>11</v>
      </c>
      <c r="AR28" s="278"/>
      <c r="AS28" s="256">
        <f>AG28/8</f>
        <v>0.375</v>
      </c>
      <c r="AT28" s="257"/>
      <c r="AU28" s="267"/>
      <c r="AV28" s="268"/>
    </row>
    <row r="29" spans="1:48" ht="16.5" customHeight="1">
      <c r="A29" s="288"/>
      <c r="B29" s="289"/>
      <c r="C29" s="290"/>
      <c r="D29" s="36">
        <f>IF(R21="","",R21)</f>
      </c>
      <c r="E29" s="34" t="s">
        <v>61</v>
      </c>
      <c r="F29" s="36">
        <f>IF(P21="","",P21)</f>
      </c>
      <c r="G29" s="35">
        <f>IF(R23="","",R23)</f>
      </c>
      <c r="H29" s="34" t="s">
        <v>61</v>
      </c>
      <c r="I29" s="33">
        <f>IF(P23="","",P23)</f>
      </c>
      <c r="J29" s="36">
        <f>IF(R25="","",R25)</f>
        <v>2</v>
      </c>
      <c r="K29" s="34" t="s">
        <v>61</v>
      </c>
      <c r="L29" s="33">
        <f>IF(P25="","",P25)</f>
        <v>0</v>
      </c>
      <c r="M29" s="35">
        <f>IF(R27="","",R27)</f>
        <v>11</v>
      </c>
      <c r="N29" s="34" t="s">
        <v>61</v>
      </c>
      <c r="O29" s="33">
        <f>IF(P27="","",P27)</f>
        <v>0</v>
      </c>
      <c r="P29" s="236"/>
      <c r="Q29" s="236"/>
      <c r="R29" s="236"/>
      <c r="S29" s="28"/>
      <c r="T29" s="27" t="s">
        <v>61</v>
      </c>
      <c r="U29" s="26"/>
      <c r="V29" s="32"/>
      <c r="W29" s="31" t="s">
        <v>61</v>
      </c>
      <c r="X29" s="30"/>
      <c r="Y29" s="32">
        <v>1</v>
      </c>
      <c r="Z29" s="31" t="s">
        <v>61</v>
      </c>
      <c r="AA29" s="30">
        <v>0</v>
      </c>
      <c r="AB29" s="32">
        <v>0</v>
      </c>
      <c r="AC29" s="31" t="s">
        <v>61</v>
      </c>
      <c r="AD29" s="30">
        <v>3</v>
      </c>
      <c r="AE29" s="271"/>
      <c r="AF29" s="272"/>
      <c r="AG29" s="271"/>
      <c r="AH29" s="272"/>
      <c r="AI29" s="271"/>
      <c r="AJ29" s="272"/>
      <c r="AK29" s="271"/>
      <c r="AL29" s="272"/>
      <c r="AM29" s="275"/>
      <c r="AN29" s="276"/>
      <c r="AO29" s="275"/>
      <c r="AP29" s="276"/>
      <c r="AQ29" s="279"/>
      <c r="AR29" s="280"/>
      <c r="AS29" s="258"/>
      <c r="AT29" s="259"/>
      <c r="AU29" s="267"/>
      <c r="AV29" s="268"/>
    </row>
    <row r="30" spans="1:48" ht="16.5" customHeight="1">
      <c r="A30" s="288" t="str">
        <f>S19</f>
        <v>宮内中</v>
      </c>
      <c r="B30" s="289"/>
      <c r="C30" s="290"/>
      <c r="D30" s="220">
        <f>IF(D31="","",IF(D31=F31,"△",IF(D31&gt;F31,"○","×")))</f>
      </c>
      <c r="E30" s="220"/>
      <c r="F30" s="220"/>
      <c r="G30" s="219" t="str">
        <f>IF(G31="","",IF(G31=I31,"△",IF(G31&gt;I31,"○","×")))</f>
        <v>○</v>
      </c>
      <c r="H30" s="220"/>
      <c r="I30" s="221"/>
      <c r="J30" s="220" t="str">
        <f>IF(J31="","",IF(J31=L31,"△",IF(J31&gt;L31,"○","×")))</f>
        <v>○</v>
      </c>
      <c r="K30" s="220"/>
      <c r="L30" s="221"/>
      <c r="M30" s="219">
        <f>IF(M31="","",IF(M31=O31,"△",IF(M31&gt;O31,"○","×")))</f>
      </c>
      <c r="N30" s="220"/>
      <c r="O30" s="221"/>
      <c r="P30" s="219">
        <f>IF(P31="","",IF(P31=R31,"△",IF(P31&gt;R31,"○","×")))</f>
      </c>
      <c r="Q30" s="220"/>
      <c r="R30" s="221"/>
      <c r="S30" s="222"/>
      <c r="T30" s="223"/>
      <c r="U30" s="224"/>
      <c r="V30" s="219">
        <f>IF(V31="","",IF(V31=X31,"△",IF(V31&gt;X31,"○","×")))</f>
      </c>
      <c r="W30" s="220"/>
      <c r="X30" s="221"/>
      <c r="Y30" s="219" t="str">
        <f>IF(Y31="","",IF(Y31=AA31,"△",IF(Y31&gt;AA31,"○","×")))</f>
        <v>×</v>
      </c>
      <c r="Z30" s="220"/>
      <c r="AA30" s="221"/>
      <c r="AB30" s="219" t="str">
        <f>IF(AB31="","",IF(AB31=AD31,"△",IF(AB31&gt;AD31,"○","×")))</f>
        <v>○</v>
      </c>
      <c r="AC30" s="220"/>
      <c r="AD30" s="221"/>
      <c r="AE30" s="269">
        <f>((COUNTIF(D30:AD31,"○"))*3)+((COUNTIF(D30:AD31,"△"))*1)</f>
        <v>9</v>
      </c>
      <c r="AF30" s="270"/>
      <c r="AG30" s="269">
        <f>COUNTIF(D30:AD31,"○")</f>
        <v>3</v>
      </c>
      <c r="AH30" s="270"/>
      <c r="AI30" s="269">
        <f>COUNTIF(D30:AD31,"×")</f>
        <v>1</v>
      </c>
      <c r="AJ30" s="270"/>
      <c r="AK30" s="269">
        <f>COUNTIF(D30:AD31,"△")</f>
        <v>0</v>
      </c>
      <c r="AL30" s="270"/>
      <c r="AM30" s="273">
        <f>SUM(Y31,V31,D31,P31,M31,J31,G31,AB31)</f>
        <v>10</v>
      </c>
      <c r="AN30" s="274"/>
      <c r="AO30" s="273">
        <f>SUM(AA31,X31,F31,R31,O31,L31,I31,AD31)</f>
        <v>5</v>
      </c>
      <c r="AP30" s="274"/>
      <c r="AQ30" s="277">
        <f>AM30-AO30</f>
        <v>5</v>
      </c>
      <c r="AR30" s="278"/>
      <c r="AS30" s="256">
        <f>AG30/8</f>
        <v>0.375</v>
      </c>
      <c r="AT30" s="257"/>
      <c r="AU30" s="267"/>
      <c r="AV30" s="268"/>
    </row>
    <row r="31" spans="1:48" ht="16.5" customHeight="1">
      <c r="A31" s="288"/>
      <c r="B31" s="289"/>
      <c r="C31" s="290"/>
      <c r="D31" s="36">
        <f>IF(U21="","",U21)</f>
      </c>
      <c r="E31" s="34" t="s">
        <v>61</v>
      </c>
      <c r="F31" s="36">
        <f>IF(S21="","",S21)</f>
      </c>
      <c r="G31" s="35">
        <f>IF(U23="","",U23)</f>
        <v>4</v>
      </c>
      <c r="H31" s="34" t="s">
        <v>61</v>
      </c>
      <c r="I31" s="33">
        <f>IF(S23="","",S23)</f>
        <v>1</v>
      </c>
      <c r="J31" s="36">
        <f>IF(U25="","",U25)</f>
        <v>2</v>
      </c>
      <c r="K31" s="34" t="s">
        <v>61</v>
      </c>
      <c r="L31" s="33">
        <f>IF(S25="","",S25)</f>
        <v>1</v>
      </c>
      <c r="M31" s="35">
        <f>IF(U27="","",U27)</f>
      </c>
      <c r="N31" s="34" t="s">
        <v>61</v>
      </c>
      <c r="O31" s="33">
        <f>IF(S27="","",S27)</f>
      </c>
      <c r="P31" s="35">
        <f>IF(U29="","",U29)</f>
      </c>
      <c r="Q31" s="34" t="s">
        <v>61</v>
      </c>
      <c r="R31" s="33">
        <f>IF(S29="","",S29)</f>
      </c>
      <c r="S31" s="225"/>
      <c r="T31" s="226"/>
      <c r="U31" s="227"/>
      <c r="V31" s="32"/>
      <c r="W31" s="31" t="s">
        <v>61</v>
      </c>
      <c r="X31" s="30"/>
      <c r="Y31" s="32">
        <v>1</v>
      </c>
      <c r="Z31" s="31" t="s">
        <v>61</v>
      </c>
      <c r="AA31" s="30">
        <v>3</v>
      </c>
      <c r="AB31" s="32">
        <v>3</v>
      </c>
      <c r="AC31" s="31" t="s">
        <v>61</v>
      </c>
      <c r="AD31" s="30">
        <v>0</v>
      </c>
      <c r="AE31" s="271"/>
      <c r="AF31" s="272"/>
      <c r="AG31" s="271"/>
      <c r="AH31" s="272"/>
      <c r="AI31" s="271"/>
      <c r="AJ31" s="272"/>
      <c r="AK31" s="271"/>
      <c r="AL31" s="272"/>
      <c r="AM31" s="275"/>
      <c r="AN31" s="276"/>
      <c r="AO31" s="275"/>
      <c r="AP31" s="276"/>
      <c r="AQ31" s="279"/>
      <c r="AR31" s="280"/>
      <c r="AS31" s="258"/>
      <c r="AT31" s="259"/>
      <c r="AU31" s="267"/>
      <c r="AV31" s="268"/>
    </row>
    <row r="32" spans="1:48" ht="16.5" customHeight="1">
      <c r="A32" s="264" t="str">
        <f>V19</f>
        <v>ＦＣ米沢</v>
      </c>
      <c r="B32" s="265"/>
      <c r="C32" s="266"/>
      <c r="D32" s="220" t="str">
        <f>IF(D33="","",IF(D33=F33,"△",IF(D33&gt;F33,"○","×")))</f>
        <v>○</v>
      </c>
      <c r="E32" s="220"/>
      <c r="F32" s="220"/>
      <c r="G32" s="219">
        <f>IF(G33="","",IF(G33=I33,"△",IF(G33&gt;I33,"○","×")))</f>
      </c>
      <c r="H32" s="220"/>
      <c r="I32" s="221"/>
      <c r="J32" s="220">
        <f>IF(J33="","",IF(J33=L33,"△",IF(J33&gt;L33,"○","×")))</f>
      </c>
      <c r="K32" s="220"/>
      <c r="L32" s="221"/>
      <c r="M32" s="219">
        <f>IF(M33="","",IF(M33=O33,"△",IF(M33&gt;O33,"○","×")))</f>
      </c>
      <c r="N32" s="220"/>
      <c r="O32" s="221"/>
      <c r="P32" s="219">
        <f>IF(P33="","",IF(P33=R33,"△",IF(P33&gt;R33,"○","×")))</f>
      </c>
      <c r="Q32" s="220"/>
      <c r="R32" s="221"/>
      <c r="S32" s="219">
        <f>IF(S33="","",IF(S33=U33,"△",IF(S33&gt;U33,"○","×")))</f>
      </c>
      <c r="T32" s="220"/>
      <c r="U32" s="221"/>
      <c r="V32" s="222"/>
      <c r="W32" s="223"/>
      <c r="X32" s="224"/>
      <c r="Y32" s="219" t="str">
        <f>IF(Y33="","",IF(Y33=AA33,"△",IF(Y33&gt;AA33,"○","×")))</f>
        <v>○</v>
      </c>
      <c r="Z32" s="220"/>
      <c r="AA32" s="221"/>
      <c r="AB32" s="219">
        <f>IF(AB33="","",IF(AB33=AD33,"△",IF(AB33&gt;AD33,"○","×")))</f>
      </c>
      <c r="AC32" s="220"/>
      <c r="AD32" s="221"/>
      <c r="AE32" s="269">
        <f>((COUNTIF(D32:AD33,"○"))*3)+((COUNTIF(D32:AD33,"△"))*1)</f>
        <v>6</v>
      </c>
      <c r="AF32" s="270"/>
      <c r="AG32" s="269">
        <f>COUNTIF(D32:AD33,"○")</f>
        <v>2</v>
      </c>
      <c r="AH32" s="270"/>
      <c r="AI32" s="269">
        <f>COUNTIF(D32:AD33,"×")</f>
        <v>0</v>
      </c>
      <c r="AJ32" s="270"/>
      <c r="AK32" s="269">
        <f>COUNTIF(D32:AD33,"△")</f>
        <v>0</v>
      </c>
      <c r="AL32" s="270"/>
      <c r="AM32" s="273">
        <f>SUM(Y33,D33,S33,P33,M33,J33,G33,AB33)</f>
        <v>3</v>
      </c>
      <c r="AN32" s="274"/>
      <c r="AO32" s="273">
        <f>SUM(AA33,F33,U33,R33,O33,L33,I33,AD33)</f>
        <v>0</v>
      </c>
      <c r="AP32" s="274"/>
      <c r="AQ32" s="277">
        <f>AM32-AO32</f>
        <v>3</v>
      </c>
      <c r="AR32" s="278"/>
      <c r="AS32" s="256">
        <f>AG32/8</f>
        <v>0.25</v>
      </c>
      <c r="AT32" s="257"/>
      <c r="AU32" s="267"/>
      <c r="AV32" s="268"/>
    </row>
    <row r="33" spans="1:48" ht="16.5" customHeight="1">
      <c r="A33" s="264"/>
      <c r="B33" s="265"/>
      <c r="C33" s="266"/>
      <c r="D33" s="36">
        <f>IF(X21="","",X21)</f>
        <v>2</v>
      </c>
      <c r="E33" s="34" t="s">
        <v>61</v>
      </c>
      <c r="F33" s="36">
        <f>IF(V21="","",V21)</f>
        <v>0</v>
      </c>
      <c r="G33" s="35">
        <f>IF(X23="","",X23)</f>
      </c>
      <c r="H33" s="34" t="s">
        <v>61</v>
      </c>
      <c r="I33" s="33">
        <f>IF(V23="","",V23)</f>
      </c>
      <c r="J33" s="36">
        <f>IF(X25="","",X25)</f>
      </c>
      <c r="K33" s="34" t="s">
        <v>61</v>
      </c>
      <c r="L33" s="33">
        <f>IF(V25="","",V25)</f>
      </c>
      <c r="M33" s="35">
        <f>IF(X27="","",X27)</f>
      </c>
      <c r="N33" s="34" t="s">
        <v>61</v>
      </c>
      <c r="O33" s="33">
        <f>IF(V27="","",V27)</f>
      </c>
      <c r="P33" s="35">
        <f>IF(X29="","",X29)</f>
      </c>
      <c r="Q33" s="34" t="s">
        <v>61</v>
      </c>
      <c r="R33" s="33">
        <f>IF(V29="","",V29)</f>
      </c>
      <c r="S33" s="35">
        <f>IF(X31="","",X31)</f>
      </c>
      <c r="T33" s="34" t="s">
        <v>61</v>
      </c>
      <c r="U33" s="33">
        <f>IF(V31="","",V31)</f>
      </c>
      <c r="V33" s="225"/>
      <c r="W33" s="226"/>
      <c r="X33" s="227"/>
      <c r="Y33" s="32">
        <v>1</v>
      </c>
      <c r="Z33" s="31" t="s">
        <v>61</v>
      </c>
      <c r="AA33" s="30">
        <v>0</v>
      </c>
      <c r="AB33" s="32"/>
      <c r="AC33" s="31" t="s">
        <v>61</v>
      </c>
      <c r="AD33" s="30"/>
      <c r="AE33" s="283"/>
      <c r="AF33" s="284"/>
      <c r="AG33" s="283"/>
      <c r="AH33" s="284"/>
      <c r="AI33" s="283"/>
      <c r="AJ33" s="284"/>
      <c r="AK33" s="283"/>
      <c r="AL33" s="284"/>
      <c r="AM33" s="281"/>
      <c r="AN33" s="282"/>
      <c r="AO33" s="281"/>
      <c r="AP33" s="282"/>
      <c r="AQ33" s="285"/>
      <c r="AR33" s="286"/>
      <c r="AS33" s="258"/>
      <c r="AT33" s="259"/>
      <c r="AU33" s="267"/>
      <c r="AV33" s="268"/>
    </row>
    <row r="34" spans="1:48" ht="16.5" customHeight="1">
      <c r="A34" s="264" t="str">
        <f>Y19</f>
        <v>赤湯中</v>
      </c>
      <c r="B34" s="265"/>
      <c r="C34" s="266"/>
      <c r="D34" s="220">
        <f>IF(D35="","",IF(D35=F35,"△",IF(D35&gt;F35,"○","×")))</f>
      </c>
      <c r="E34" s="220"/>
      <c r="F34" s="221"/>
      <c r="G34" s="219">
        <f>IF(G35="","",IF(G35=I35,"△",IF(G35&gt;I35,"○","×")))</f>
      </c>
      <c r="H34" s="220"/>
      <c r="I34" s="221"/>
      <c r="J34" s="219">
        <f>IF(J35="","",IF(J35=L35,"△",IF(J35&gt;L35,"○","×")))</f>
      </c>
      <c r="K34" s="220"/>
      <c r="L34" s="221"/>
      <c r="M34" s="219" t="str">
        <f>IF(M35="","",IF(M35=O35,"△",IF(M35&gt;O35,"○","×")))</f>
        <v>○</v>
      </c>
      <c r="N34" s="220"/>
      <c r="O34" s="221"/>
      <c r="P34" s="219" t="str">
        <f>IF(P35="","",IF(P35=R35,"△",IF(P35&gt;R35,"○","×")))</f>
        <v>×</v>
      </c>
      <c r="Q34" s="220"/>
      <c r="R34" s="221"/>
      <c r="S34" s="219" t="str">
        <f>IF(S35="","",IF(S35=U35,"△",IF(S35&gt;U35,"○","×")))</f>
        <v>○</v>
      </c>
      <c r="T34" s="220"/>
      <c r="U34" s="221"/>
      <c r="V34" s="219" t="str">
        <f>IF(V35="","",IF(V35=X35,"△",IF(V35&gt;X35,"○","×")))</f>
        <v>×</v>
      </c>
      <c r="W34" s="220"/>
      <c r="X34" s="221"/>
      <c r="Y34" s="222"/>
      <c r="Z34" s="223"/>
      <c r="AA34" s="224"/>
      <c r="AB34" s="219" t="str">
        <f>IF(AB35="","",IF(AB35=AD35,"△",IF(AB35&gt;AD35,"○","×")))</f>
        <v>×</v>
      </c>
      <c r="AC34" s="220"/>
      <c r="AD34" s="221"/>
      <c r="AE34" s="269">
        <f>((COUNTIF(D34:AD35,"○"))*3)+((COUNTIF(D34:AD35,"△"))*1)</f>
        <v>6</v>
      </c>
      <c r="AF34" s="270"/>
      <c r="AG34" s="269">
        <f>COUNTIF(D34:AD35,"○")</f>
        <v>2</v>
      </c>
      <c r="AH34" s="270"/>
      <c r="AI34" s="269">
        <f>COUNTIF(D34:AD35,"×")</f>
        <v>3</v>
      </c>
      <c r="AJ34" s="270"/>
      <c r="AK34" s="269">
        <f>COUNTIF(D34:AD35,"△")</f>
        <v>0</v>
      </c>
      <c r="AL34" s="270"/>
      <c r="AM34" s="273">
        <f>SUM(D35,V35,S35,P35,M35,J35,G35,AB35)</f>
        <v>4</v>
      </c>
      <c r="AN34" s="274"/>
      <c r="AO34" s="273">
        <f>SUM(F35,X35,U35,R35,O35,L35,I35,AD35)</f>
        <v>7</v>
      </c>
      <c r="AP34" s="274"/>
      <c r="AQ34" s="277">
        <f>AM34-AO34</f>
        <v>-3</v>
      </c>
      <c r="AR34" s="278"/>
      <c r="AS34" s="256">
        <f>AG34/8</f>
        <v>0.25</v>
      </c>
      <c r="AT34" s="257"/>
      <c r="AU34" s="267"/>
      <c r="AV34" s="268"/>
    </row>
    <row r="35" spans="1:48" ht="16.5" customHeight="1">
      <c r="A35" s="264"/>
      <c r="B35" s="265"/>
      <c r="C35" s="266"/>
      <c r="D35" s="25">
        <f>IF(AA21="","",AA21)</f>
      </c>
      <c r="E35" s="24" t="s">
        <v>61</v>
      </c>
      <c r="F35" s="23">
        <f>IF(Y21="","",Y21)</f>
      </c>
      <c r="G35" s="29">
        <f>IF(AA23="","",AA23)</f>
      </c>
      <c r="H35" s="24" t="s">
        <v>61</v>
      </c>
      <c r="I35" s="23">
        <f>IF(Y23="","",Y23)</f>
      </c>
      <c r="J35" s="29">
        <f>IF(AA25="","",AA25)</f>
      </c>
      <c r="K35" s="24" t="s">
        <v>61</v>
      </c>
      <c r="L35" s="23">
        <f>IF(Y25="","",Y25)</f>
      </c>
      <c r="M35" s="29">
        <f>IF(AA27="","",AA27)</f>
        <v>1</v>
      </c>
      <c r="N35" s="24" t="s">
        <v>61</v>
      </c>
      <c r="O35" s="23">
        <f>IF(Y27="","",Y27)</f>
        <v>0</v>
      </c>
      <c r="P35" s="29">
        <f>IF(AA29="","",AA29)</f>
        <v>0</v>
      </c>
      <c r="Q35" s="24" t="s">
        <v>61</v>
      </c>
      <c r="R35" s="23">
        <f>IF(Y29="","",Y29)</f>
        <v>1</v>
      </c>
      <c r="S35" s="29">
        <f>IF(AA31="","",AA31)</f>
        <v>3</v>
      </c>
      <c r="T35" s="24" t="s">
        <v>61</v>
      </c>
      <c r="U35" s="23">
        <f>IF(Y31="","",Y31)</f>
        <v>1</v>
      </c>
      <c r="V35" s="29">
        <f>IF(AA33="","",AA33)</f>
        <v>0</v>
      </c>
      <c r="W35" s="24" t="s">
        <v>61</v>
      </c>
      <c r="X35" s="23">
        <f>IF(Y33="","",Y33)</f>
        <v>1</v>
      </c>
      <c r="Y35" s="225"/>
      <c r="Z35" s="226"/>
      <c r="AA35" s="227"/>
      <c r="AB35" s="28">
        <v>0</v>
      </c>
      <c r="AC35" s="27" t="s">
        <v>61</v>
      </c>
      <c r="AD35" s="26">
        <v>4</v>
      </c>
      <c r="AE35" s="283"/>
      <c r="AF35" s="284"/>
      <c r="AG35" s="283"/>
      <c r="AH35" s="284"/>
      <c r="AI35" s="283"/>
      <c r="AJ35" s="284"/>
      <c r="AK35" s="283"/>
      <c r="AL35" s="284"/>
      <c r="AM35" s="281"/>
      <c r="AN35" s="282"/>
      <c r="AO35" s="281"/>
      <c r="AP35" s="282"/>
      <c r="AQ35" s="285"/>
      <c r="AR35" s="286"/>
      <c r="AS35" s="258"/>
      <c r="AT35" s="259"/>
      <c r="AU35" s="267"/>
      <c r="AV35" s="268"/>
    </row>
    <row r="36" spans="1:48" ht="16.5" customHeight="1">
      <c r="A36" s="298" t="str">
        <f>AB19</f>
        <v>南原中</v>
      </c>
      <c r="B36" s="299"/>
      <c r="C36" s="300"/>
      <c r="D36" s="220" t="str">
        <f>IF(D37="","",IF(D37=F37,"△",IF(D37&gt;F37,"○","×")))</f>
        <v>×</v>
      </c>
      <c r="E36" s="220"/>
      <c r="F36" s="221"/>
      <c r="G36" s="220">
        <f>IF(G37="","",IF(G37=I37,"△",IF(G37&gt;I37,"○","×")))</f>
      </c>
      <c r="H36" s="220"/>
      <c r="I36" s="221"/>
      <c r="J36" s="220" t="str">
        <f>IF(J37="","",IF(J37=L37,"△",IF(J37&gt;L37,"○","×")))</f>
        <v>○</v>
      </c>
      <c r="K36" s="220"/>
      <c r="L36" s="221"/>
      <c r="M36" s="220" t="str">
        <f>IF(M37="","",IF(M37=O37,"△",IF(M37&gt;O37,"○","×")))</f>
        <v>○</v>
      </c>
      <c r="N36" s="220"/>
      <c r="O36" s="221"/>
      <c r="P36" s="220" t="str">
        <f>IF(P37="","",IF(P37=R37,"△",IF(P37&gt;R37,"○","×")))</f>
        <v>○</v>
      </c>
      <c r="Q36" s="220"/>
      <c r="R36" s="221"/>
      <c r="S36" s="220" t="str">
        <f>IF(S37="","",IF(S37=U37,"△",IF(S37&gt;U37,"○","×")))</f>
        <v>×</v>
      </c>
      <c r="T36" s="220"/>
      <c r="U36" s="221"/>
      <c r="V36" s="220">
        <f>IF(V37="","",IF(V37=X37,"△",IF(V37&gt;X37,"○","×")))</f>
      </c>
      <c r="W36" s="220"/>
      <c r="X36" s="221"/>
      <c r="Y36" s="220" t="str">
        <f>IF(Y37="","",IF(Y37=AA37,"△",IF(Y37&gt;AA37,"○","×")))</f>
        <v>○</v>
      </c>
      <c r="Z36" s="220"/>
      <c r="AA36" s="221"/>
      <c r="AB36" s="228"/>
      <c r="AC36" s="229"/>
      <c r="AD36" s="230"/>
      <c r="AE36" s="269">
        <f>((COUNTIF(D36:AD37,"○"))*3)+((COUNTIF(D36:AD37,"△"))*1)</f>
        <v>12</v>
      </c>
      <c r="AF36" s="270"/>
      <c r="AG36" s="269">
        <f>COUNTIF(D36:AD37,"○")</f>
        <v>4</v>
      </c>
      <c r="AH36" s="270"/>
      <c r="AI36" s="269">
        <f>COUNTIF(D36:AD37,"×")</f>
        <v>2</v>
      </c>
      <c r="AJ36" s="270"/>
      <c r="AK36" s="269">
        <f>COUNTIF(D36:AD37,"△")</f>
        <v>0</v>
      </c>
      <c r="AL36" s="270"/>
      <c r="AM36" s="273">
        <f>SUM(D37,V37,S37,P37,M37,J37,G37,Y37)</f>
        <v>19</v>
      </c>
      <c r="AN36" s="274"/>
      <c r="AO36" s="273">
        <f>SUM(F37,X37,U37,R37,O37,L37,I37,AA37)</f>
        <v>5</v>
      </c>
      <c r="AP36" s="274"/>
      <c r="AQ36" s="277">
        <f>AM36-AO36</f>
        <v>14</v>
      </c>
      <c r="AR36" s="278"/>
      <c r="AS36" s="256">
        <f>AG36/8</f>
        <v>0.5</v>
      </c>
      <c r="AT36" s="257"/>
      <c r="AU36" s="267"/>
      <c r="AV36" s="268"/>
    </row>
    <row r="37" spans="1:48" ht="16.5" customHeight="1">
      <c r="A37" s="298"/>
      <c r="B37" s="299"/>
      <c r="C37" s="300"/>
      <c r="D37" s="25">
        <f>IF(AD21="","",AD21)</f>
        <v>1</v>
      </c>
      <c r="E37" s="24" t="s">
        <v>61</v>
      </c>
      <c r="F37" s="23">
        <f>IF(AB21="","",AB21)</f>
        <v>2</v>
      </c>
      <c r="G37" s="25">
        <f>IF(AD23="","",AD23)</f>
      </c>
      <c r="H37" s="24" t="s">
        <v>61</v>
      </c>
      <c r="I37" s="23">
        <f>IF(AB23="","",AB23)</f>
      </c>
      <c r="J37" s="25">
        <f>IF(AD25="","",AD25)</f>
        <v>3</v>
      </c>
      <c r="K37" s="24" t="s">
        <v>61</v>
      </c>
      <c r="L37" s="23">
        <f>IF(AB25="","",AB25)</f>
        <v>0</v>
      </c>
      <c r="M37" s="25">
        <f>IF(AD27="","",AD27)</f>
        <v>8</v>
      </c>
      <c r="N37" s="24" t="s">
        <v>61</v>
      </c>
      <c r="O37" s="23">
        <f>IF(AB27="","",AB27)</f>
        <v>0</v>
      </c>
      <c r="P37" s="25">
        <f>IF(AD29="","",AD29)</f>
        <v>3</v>
      </c>
      <c r="Q37" s="24" t="s">
        <v>61</v>
      </c>
      <c r="R37" s="23">
        <f>IF(AB29="","",AB29)</f>
        <v>0</v>
      </c>
      <c r="S37" s="25">
        <f>IF(AD31="","",AD31)</f>
        <v>0</v>
      </c>
      <c r="T37" s="24" t="s">
        <v>61</v>
      </c>
      <c r="U37" s="23">
        <f>IF(AB31="","",AB31)</f>
        <v>3</v>
      </c>
      <c r="V37" s="25">
        <f>IF(AD33="","",AD33)</f>
      </c>
      <c r="W37" s="24" t="s">
        <v>61</v>
      </c>
      <c r="X37" s="23">
        <f>IF(AB33="","",AB33)</f>
      </c>
      <c r="Y37" s="25">
        <f>IF(AD35="","",AD35)</f>
        <v>4</v>
      </c>
      <c r="Z37" s="24" t="s">
        <v>61</v>
      </c>
      <c r="AA37" s="23">
        <f>IF(AB35="","",AB35)</f>
        <v>0</v>
      </c>
      <c r="AB37" s="231"/>
      <c r="AC37" s="232"/>
      <c r="AD37" s="233"/>
      <c r="AE37" s="283"/>
      <c r="AF37" s="284"/>
      <c r="AG37" s="283"/>
      <c r="AH37" s="284"/>
      <c r="AI37" s="283"/>
      <c r="AJ37" s="284"/>
      <c r="AK37" s="283"/>
      <c r="AL37" s="284"/>
      <c r="AM37" s="281"/>
      <c r="AN37" s="282"/>
      <c r="AO37" s="281"/>
      <c r="AP37" s="282"/>
      <c r="AQ37" s="285"/>
      <c r="AR37" s="286"/>
      <c r="AS37" s="258"/>
      <c r="AT37" s="259"/>
      <c r="AU37" s="267"/>
      <c r="AV37" s="268"/>
    </row>
  </sheetData>
  <sheetProtection/>
  <mergeCells count="352">
    <mergeCell ref="AU34:AV35"/>
    <mergeCell ref="AS34:AT35"/>
    <mergeCell ref="AG30:AH31"/>
    <mergeCell ref="AI30:AJ31"/>
    <mergeCell ref="AG36:AH37"/>
    <mergeCell ref="AI36:AJ37"/>
    <mergeCell ref="AG34:AH35"/>
    <mergeCell ref="AI34:AJ35"/>
    <mergeCell ref="AG32:AH33"/>
    <mergeCell ref="AI32:AJ33"/>
    <mergeCell ref="AK36:AL37"/>
    <mergeCell ref="AU36:AV37"/>
    <mergeCell ref="AM36:AN37"/>
    <mergeCell ref="AO36:AP37"/>
    <mergeCell ref="AQ36:AR37"/>
    <mergeCell ref="AS36:AT37"/>
    <mergeCell ref="A36:C37"/>
    <mergeCell ref="D36:F36"/>
    <mergeCell ref="G36:I36"/>
    <mergeCell ref="J36:L36"/>
    <mergeCell ref="M36:O36"/>
    <mergeCell ref="P36:R36"/>
    <mergeCell ref="S36:U36"/>
    <mergeCell ref="V36:X36"/>
    <mergeCell ref="AE36:AF37"/>
    <mergeCell ref="AM34:AN35"/>
    <mergeCell ref="AO34:AP35"/>
    <mergeCell ref="AQ34:AR35"/>
    <mergeCell ref="AK34:AL35"/>
    <mergeCell ref="S34:U34"/>
    <mergeCell ref="AB34:AD34"/>
    <mergeCell ref="AE34:AF35"/>
    <mergeCell ref="AS32:AT33"/>
    <mergeCell ref="AO32:AP33"/>
    <mergeCell ref="AQ32:AR33"/>
    <mergeCell ref="AU32:AV33"/>
    <mergeCell ref="A34:C35"/>
    <mergeCell ref="D34:F34"/>
    <mergeCell ref="G34:I34"/>
    <mergeCell ref="J34:L34"/>
    <mergeCell ref="M34:O34"/>
    <mergeCell ref="P34:R34"/>
    <mergeCell ref="AK32:AL33"/>
    <mergeCell ref="AM32:AN33"/>
    <mergeCell ref="AU30:AV31"/>
    <mergeCell ref="A32:C33"/>
    <mergeCell ref="D32:F32"/>
    <mergeCell ref="G32:I32"/>
    <mergeCell ref="J32:L32"/>
    <mergeCell ref="M32:O32"/>
    <mergeCell ref="P32:R32"/>
    <mergeCell ref="AE32:AF33"/>
    <mergeCell ref="AK30:AL31"/>
    <mergeCell ref="AQ28:AR29"/>
    <mergeCell ref="AS28:AT29"/>
    <mergeCell ref="AM28:AN29"/>
    <mergeCell ref="AO28:AP29"/>
    <mergeCell ref="AM30:AN31"/>
    <mergeCell ref="AO30:AP31"/>
    <mergeCell ref="AQ30:AR31"/>
    <mergeCell ref="AS30:AT31"/>
    <mergeCell ref="AU28:AV29"/>
    <mergeCell ref="A30:C31"/>
    <mergeCell ref="D30:F30"/>
    <mergeCell ref="G30:I30"/>
    <mergeCell ref="J30:L30"/>
    <mergeCell ref="M30:O30"/>
    <mergeCell ref="V30:X30"/>
    <mergeCell ref="AE30:AF31"/>
    <mergeCell ref="AI28:AJ29"/>
    <mergeCell ref="AK28:AL29"/>
    <mergeCell ref="AU26:AV27"/>
    <mergeCell ref="A28:C29"/>
    <mergeCell ref="D28:F28"/>
    <mergeCell ref="G28:I28"/>
    <mergeCell ref="J28:L28"/>
    <mergeCell ref="S28:U28"/>
    <mergeCell ref="V28:X28"/>
    <mergeCell ref="Y28:AA28"/>
    <mergeCell ref="AE28:AF29"/>
    <mergeCell ref="AG28:AH29"/>
    <mergeCell ref="AM26:AN27"/>
    <mergeCell ref="AO26:AP27"/>
    <mergeCell ref="AQ26:AR27"/>
    <mergeCell ref="AS26:AT27"/>
    <mergeCell ref="AE26:AF27"/>
    <mergeCell ref="AG26:AH27"/>
    <mergeCell ref="AI26:AJ27"/>
    <mergeCell ref="AK26:AL27"/>
    <mergeCell ref="A26:C27"/>
    <mergeCell ref="D26:F26"/>
    <mergeCell ref="G26:I26"/>
    <mergeCell ref="P26:R26"/>
    <mergeCell ref="S26:U26"/>
    <mergeCell ref="V26:X26"/>
    <mergeCell ref="AU22:AV23"/>
    <mergeCell ref="A24:C25"/>
    <mergeCell ref="D24:F24"/>
    <mergeCell ref="M24:O24"/>
    <mergeCell ref="P24:R24"/>
    <mergeCell ref="S24:U24"/>
    <mergeCell ref="AQ24:AR25"/>
    <mergeCell ref="AS24:AT25"/>
    <mergeCell ref="AU24:AV25"/>
    <mergeCell ref="AE24:AF25"/>
    <mergeCell ref="AG24:AH25"/>
    <mergeCell ref="AM22:AN23"/>
    <mergeCell ref="AO22:AP23"/>
    <mergeCell ref="AI24:AJ25"/>
    <mergeCell ref="AK24:AL25"/>
    <mergeCell ref="AM24:AN25"/>
    <mergeCell ref="AO24:AP25"/>
    <mergeCell ref="AQ22:AR23"/>
    <mergeCell ref="AS22:AT23"/>
    <mergeCell ref="AE22:AF23"/>
    <mergeCell ref="AG22:AH23"/>
    <mergeCell ref="AI22:AJ23"/>
    <mergeCell ref="AK22:AL23"/>
    <mergeCell ref="AQ20:AR21"/>
    <mergeCell ref="AS20:AT21"/>
    <mergeCell ref="AU20:AV21"/>
    <mergeCell ref="A22:C23"/>
    <mergeCell ref="J22:L22"/>
    <mergeCell ref="M22:O22"/>
    <mergeCell ref="P22:R22"/>
    <mergeCell ref="S22:U22"/>
    <mergeCell ref="V22:X22"/>
    <mergeCell ref="Y22:AA22"/>
    <mergeCell ref="AI20:AJ21"/>
    <mergeCell ref="AK20:AL21"/>
    <mergeCell ref="AM20:AN21"/>
    <mergeCell ref="AO20:AP21"/>
    <mergeCell ref="A20:C21"/>
    <mergeCell ref="D20:F21"/>
    <mergeCell ref="AE20:AF21"/>
    <mergeCell ref="AG20:AH21"/>
    <mergeCell ref="Y20:AA20"/>
    <mergeCell ref="G1:I1"/>
    <mergeCell ref="J1:L1"/>
    <mergeCell ref="M1:O1"/>
    <mergeCell ref="P1:R1"/>
    <mergeCell ref="S1:U1"/>
    <mergeCell ref="V1:X1"/>
    <mergeCell ref="Y1:AA1"/>
    <mergeCell ref="AB1:AD1"/>
    <mergeCell ref="AK2:AL3"/>
    <mergeCell ref="AM2:AN3"/>
    <mergeCell ref="J2:L2"/>
    <mergeCell ref="M2:O2"/>
    <mergeCell ref="G4:I4"/>
    <mergeCell ref="J4:L5"/>
    <mergeCell ref="M4:O4"/>
    <mergeCell ref="AI2:AJ3"/>
    <mergeCell ref="AB2:AD2"/>
    <mergeCell ref="P2:R2"/>
    <mergeCell ref="S2:U2"/>
    <mergeCell ref="V2:X2"/>
    <mergeCell ref="Y2:AA2"/>
    <mergeCell ref="G2:I3"/>
    <mergeCell ref="AQ4:AR5"/>
    <mergeCell ref="AB4:AD4"/>
    <mergeCell ref="P4:R4"/>
    <mergeCell ref="S4:U4"/>
    <mergeCell ref="V4:X4"/>
    <mergeCell ref="Y4:AA4"/>
    <mergeCell ref="AI4:AJ5"/>
    <mergeCell ref="AK4:AL5"/>
    <mergeCell ref="AM4:AN5"/>
    <mergeCell ref="AO4:AP5"/>
    <mergeCell ref="G6:I6"/>
    <mergeCell ref="J6:L6"/>
    <mergeCell ref="M6:O7"/>
    <mergeCell ref="D6:F7"/>
    <mergeCell ref="AS10:AT11"/>
    <mergeCell ref="AB6:AD6"/>
    <mergeCell ref="P6:R6"/>
    <mergeCell ref="S6:U6"/>
    <mergeCell ref="V6:X6"/>
    <mergeCell ref="Y6:AA6"/>
    <mergeCell ref="P8:R9"/>
    <mergeCell ref="S8:U8"/>
    <mergeCell ref="V8:X8"/>
    <mergeCell ref="Y8:AA8"/>
    <mergeCell ref="G8:I8"/>
    <mergeCell ref="J8:L8"/>
    <mergeCell ref="M8:O8"/>
    <mergeCell ref="D8:F9"/>
    <mergeCell ref="AB8:AD8"/>
    <mergeCell ref="AE8:AF9"/>
    <mergeCell ref="AG8:AH9"/>
    <mergeCell ref="AI8:AJ9"/>
    <mergeCell ref="AU8:AV9"/>
    <mergeCell ref="AQ8:AR9"/>
    <mergeCell ref="AK8:AL9"/>
    <mergeCell ref="AM8:AN9"/>
    <mergeCell ref="AO8:AP9"/>
    <mergeCell ref="AS8:AT9"/>
    <mergeCell ref="G10:I10"/>
    <mergeCell ref="J10:L10"/>
    <mergeCell ref="M10:O10"/>
    <mergeCell ref="D10:F11"/>
    <mergeCell ref="AM10:AN11"/>
    <mergeCell ref="AO10:AP11"/>
    <mergeCell ref="AQ10:AR11"/>
    <mergeCell ref="P10:R10"/>
    <mergeCell ref="S10:U11"/>
    <mergeCell ref="AO19:AP19"/>
    <mergeCell ref="AQ19:AR19"/>
    <mergeCell ref="AM14:AN15"/>
    <mergeCell ref="AM16:AN17"/>
    <mergeCell ref="D12:F13"/>
    <mergeCell ref="AE10:AF11"/>
    <mergeCell ref="AG10:AH11"/>
    <mergeCell ref="AK10:AL11"/>
    <mergeCell ref="AB10:AD10"/>
    <mergeCell ref="AI10:AJ11"/>
    <mergeCell ref="V10:X10"/>
    <mergeCell ref="Y10:AA10"/>
    <mergeCell ref="A19:C19"/>
    <mergeCell ref="D19:F19"/>
    <mergeCell ref="AB12:AD12"/>
    <mergeCell ref="P12:R12"/>
    <mergeCell ref="S12:U12"/>
    <mergeCell ref="V12:X13"/>
    <mergeCell ref="Y12:AA12"/>
    <mergeCell ref="G12:I12"/>
    <mergeCell ref="J12:L12"/>
    <mergeCell ref="M12:O12"/>
    <mergeCell ref="G14:I14"/>
    <mergeCell ref="J14:L14"/>
    <mergeCell ref="M14:O14"/>
    <mergeCell ref="D14:F15"/>
    <mergeCell ref="P14:R14"/>
    <mergeCell ref="S14:U14"/>
    <mergeCell ref="V14:X14"/>
    <mergeCell ref="Y14:AA15"/>
    <mergeCell ref="AK14:AL15"/>
    <mergeCell ref="AB14:AD14"/>
    <mergeCell ref="AE14:AF15"/>
    <mergeCell ref="AI14:AJ15"/>
    <mergeCell ref="AG14:AH15"/>
    <mergeCell ref="AU14:AV15"/>
    <mergeCell ref="AS14:AT15"/>
    <mergeCell ref="AQ14:AR15"/>
    <mergeCell ref="AO14:AP15"/>
    <mergeCell ref="G16:I16"/>
    <mergeCell ref="J16:L16"/>
    <mergeCell ref="M16:O16"/>
    <mergeCell ref="AU16:AV17"/>
    <mergeCell ref="AS16:AT17"/>
    <mergeCell ref="AQ16:AR17"/>
    <mergeCell ref="D16:F17"/>
    <mergeCell ref="P16:R16"/>
    <mergeCell ref="S16:U16"/>
    <mergeCell ref="V16:X16"/>
    <mergeCell ref="Y16:AA16"/>
    <mergeCell ref="AK16:AL17"/>
    <mergeCell ref="AB16:AD17"/>
    <mergeCell ref="AE16:AF17"/>
    <mergeCell ref="AG16:AH17"/>
    <mergeCell ref="AI16:AJ17"/>
    <mergeCell ref="AO16:AP17"/>
    <mergeCell ref="AE1:AF1"/>
    <mergeCell ref="AE2:AF3"/>
    <mergeCell ref="AE4:AF5"/>
    <mergeCell ref="AG2:AH3"/>
    <mergeCell ref="AG4:AH5"/>
    <mergeCell ref="AU2:AV3"/>
    <mergeCell ref="AO1:AP1"/>
    <mergeCell ref="AQ1:AR1"/>
    <mergeCell ref="AU1:AV1"/>
    <mergeCell ref="AO2:AP3"/>
    <mergeCell ref="AQ2:AR3"/>
    <mergeCell ref="AU4:AV5"/>
    <mergeCell ref="AE6:AF7"/>
    <mergeCell ref="AG6:AH7"/>
    <mergeCell ref="AI6:AJ7"/>
    <mergeCell ref="AK6:AL7"/>
    <mergeCell ref="AM6:AN7"/>
    <mergeCell ref="AO6:AP7"/>
    <mergeCell ref="AQ6:AR7"/>
    <mergeCell ref="AU6:AV7"/>
    <mergeCell ref="AS6:AT7"/>
    <mergeCell ref="AU10:AV11"/>
    <mergeCell ref="AE12:AF13"/>
    <mergeCell ref="AG12:AH13"/>
    <mergeCell ref="AI12:AJ13"/>
    <mergeCell ref="AK12:AL13"/>
    <mergeCell ref="AM12:AN13"/>
    <mergeCell ref="AO12:AP13"/>
    <mergeCell ref="AQ12:AR13"/>
    <mergeCell ref="AU12:AV13"/>
    <mergeCell ref="AS12:AT13"/>
    <mergeCell ref="AS4:AT5"/>
    <mergeCell ref="AS2:AT3"/>
    <mergeCell ref="AS1:AT1"/>
    <mergeCell ref="D1:F1"/>
    <mergeCell ref="D4:F5"/>
    <mergeCell ref="D2:F3"/>
    <mergeCell ref="AG1:AH1"/>
    <mergeCell ref="AI1:AJ1"/>
    <mergeCell ref="AK1:AL1"/>
    <mergeCell ref="AM1:AN1"/>
    <mergeCell ref="G19:I19"/>
    <mergeCell ref="J19:L19"/>
    <mergeCell ref="M19:O19"/>
    <mergeCell ref="P19:R19"/>
    <mergeCell ref="AK19:AL19"/>
    <mergeCell ref="AM19:AN19"/>
    <mergeCell ref="S19:U19"/>
    <mergeCell ref="V19:X19"/>
    <mergeCell ref="AE19:AF19"/>
    <mergeCell ref="AB19:AD19"/>
    <mergeCell ref="Y19:AA19"/>
    <mergeCell ref="AS19:AT19"/>
    <mergeCell ref="AU19:AV19"/>
    <mergeCell ref="G20:I20"/>
    <mergeCell ref="J20:L20"/>
    <mergeCell ref="M20:O20"/>
    <mergeCell ref="P20:R20"/>
    <mergeCell ref="S20:U20"/>
    <mergeCell ref="V20:X20"/>
    <mergeCell ref="AG19:AH19"/>
    <mergeCell ref="AI19:AJ19"/>
    <mergeCell ref="G24:I24"/>
    <mergeCell ref="J24:L25"/>
    <mergeCell ref="D22:F22"/>
    <mergeCell ref="G22:I23"/>
    <mergeCell ref="M28:O28"/>
    <mergeCell ref="P28:R29"/>
    <mergeCell ref="M26:O27"/>
    <mergeCell ref="J26:L26"/>
    <mergeCell ref="AB20:AD20"/>
    <mergeCell ref="S32:U32"/>
    <mergeCell ref="V32:X33"/>
    <mergeCell ref="P30:R30"/>
    <mergeCell ref="S30:U31"/>
    <mergeCell ref="AB36:AD37"/>
    <mergeCell ref="Y36:AA36"/>
    <mergeCell ref="Y34:AA35"/>
    <mergeCell ref="AB30:AD30"/>
    <mergeCell ref="Y32:AA32"/>
    <mergeCell ref="Y30:AA30"/>
    <mergeCell ref="AB28:AD28"/>
    <mergeCell ref="AB32:AD32"/>
    <mergeCell ref="AB22:AD22"/>
    <mergeCell ref="AB24:AD24"/>
    <mergeCell ref="AB26:AD26"/>
    <mergeCell ref="V34:X34"/>
    <mergeCell ref="V24:X24"/>
    <mergeCell ref="Y24:AA24"/>
    <mergeCell ref="Y26:AA26"/>
  </mergeCells>
  <conditionalFormatting sqref="AD35 AB15 AD15 Y13 AA13:AB13 AD13 V11 X11:Y11 AA11:AB11 AD11 S9 U9:V9 X9:Y9 AA9:AB9 AD9 P7 R7:S7 U7:V7 X7:Y7 AA7:AB7 AD7 M5 O5:P5 R5:S5 U5:V5 X5:Y5 AA5:AB5 AD5 J3 L3:M3 O3:P3 R3:S3 U3:V3 X3:Y3 AA3:AB3 AD3 Y33 V31 X31:Y31 S29 U29:V29 X29:Y29 P27 R27:S27 U27:V27 X27:Y27 M25 O25:P25 R25:S25 U25:V25 X25:Y25 J23 L23:M23 O23:P23 R23:S23 U23:V23 X23:Y23 G21 I21:J21 L21:M21 O21:P21 R21:S21 U21:V21 X21:Y21 AA21:AB21 AD21 AA23:AB23 AA25:AB25 AA27:AB27 AA29:AB29 AA31:AB31 AA33:AB33 AB35 AD23 AD25 AD27 AD29 AD31 AD33">
    <cfRule type="cellIs" priority="1" dxfId="0" operator="equal" stopIfTrue="1">
      <formula>""</formula>
    </cfRule>
  </conditionalFormatting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7" r:id="rId1"/>
  <headerFooter scaleWithDoc="0">
    <oddHeader>&amp;C&amp;"ＭＳ Ｐゴシック,太字"&amp;16Ｙリーグ（Ｕ－１５）３部　２０１０置賜エリア大会　星取表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WAKUI</cp:lastModifiedBy>
  <cp:lastPrinted>2010-09-04T07:56:08Z</cp:lastPrinted>
  <dcterms:created xsi:type="dcterms:W3CDTF">2010-03-23T00:45:07Z</dcterms:created>
  <dcterms:modified xsi:type="dcterms:W3CDTF">2010-09-04T07:58:31Z</dcterms:modified>
  <cp:category/>
  <cp:version/>
  <cp:contentType/>
  <cp:contentStatus/>
</cp:coreProperties>
</file>